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jilkovi.doma\Downloads\"/>
    </mc:Choice>
  </mc:AlternateContent>
  <xr:revisionPtr revIDLastSave="0" documentId="13_ncr:1_{6004BA30-168E-44F9-8CB8-26E4B7BBC7BD}" xr6:coauthVersionLast="47" xr6:coauthVersionMax="47" xr10:uidLastSave="{00000000-0000-0000-0000-000000000000}"/>
  <bookViews>
    <workbookView xWindow="-120" yWindow="-120" windowWidth="29040" windowHeight="15720" tabRatio="749" activeTab="6" xr2:uid="{00000000-000D-0000-FFFF-FFFF00000000}"/>
  </bookViews>
  <sheets>
    <sheet name="rekapitulace" sheetId="1" r:id="rId1"/>
    <sheet name="příjmy" sheetId="2" r:id="rId2"/>
    <sheet name="výdaje" sheetId="3" r:id="rId3"/>
    <sheet name=" obec + kraj" sheetId="28" r:id="rId4"/>
    <sheet name="Výhled rozpočtu ZŚ a MŠ" sheetId="29" r:id="rId5"/>
    <sheet name="střednědobý výhled" sheetId="5" r:id="rId6"/>
    <sheet name="Akce aktuální rok rozpis" sheetId="13" r:id="rId7"/>
    <sheet name="kultura" sheetId="22" r:id="rId8"/>
  </sheets>
  <definedNames>
    <definedName name="_xlnm.Print_Area" localSheetId="3">' obec + kraj'!$A$1:$O$147</definedName>
    <definedName name="_xlnm.Print_Area" localSheetId="6">'Akce aktuální rok rozpis'!$A$1:$L$38</definedName>
    <definedName name="_xlnm.Print_Area" localSheetId="0">rekapitulace!$A$1:$J$51</definedName>
    <definedName name="_xlnm.Print_Area" localSheetId="5">'střednědobý výhled'!$A$1:$K$53</definedName>
    <definedName name="_xlnm.Print_Area" localSheetId="2">výdaje!$A$1:$I$236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6" i="3" l="1"/>
  <c r="F207" i="3"/>
  <c r="F66" i="3"/>
  <c r="G131" i="28"/>
  <c r="G124" i="28"/>
  <c r="G130" i="28" s="1"/>
  <c r="G117" i="28"/>
  <c r="G129" i="28" s="1"/>
  <c r="G104" i="28"/>
  <c r="G128" i="28" s="1"/>
  <c r="G64" i="28"/>
  <c r="G127" i="28" s="1"/>
  <c r="G42" i="2"/>
  <c r="G39" i="2"/>
  <c r="G36" i="2"/>
  <c r="G20" i="2"/>
  <c r="G7" i="2"/>
  <c r="G10" i="5"/>
  <c r="E10" i="29"/>
  <c r="F10" i="29"/>
  <c r="G10" i="29"/>
  <c r="E11" i="29"/>
  <c r="E41" i="29" s="1"/>
  <c r="F11" i="29"/>
  <c r="G11" i="29"/>
  <c r="E12" i="29"/>
  <c r="F12" i="29"/>
  <c r="G12" i="29"/>
  <c r="E13" i="29"/>
  <c r="F13" i="29"/>
  <c r="G13" i="29"/>
  <c r="E14" i="29"/>
  <c r="F14" i="29"/>
  <c r="G14" i="29"/>
  <c r="E15" i="29"/>
  <c r="F15" i="29"/>
  <c r="G15" i="29"/>
  <c r="E16" i="29"/>
  <c r="F16" i="29"/>
  <c r="G16" i="29"/>
  <c r="E17" i="29"/>
  <c r="F17" i="29"/>
  <c r="G17" i="29"/>
  <c r="E18" i="29"/>
  <c r="F18" i="29"/>
  <c r="G18" i="29"/>
  <c r="E19" i="29"/>
  <c r="F19" i="29"/>
  <c r="G19" i="29"/>
  <c r="E20" i="29"/>
  <c r="F20" i="29"/>
  <c r="G20" i="29"/>
  <c r="E21" i="29"/>
  <c r="F21" i="29"/>
  <c r="G21" i="29"/>
  <c r="E22" i="29"/>
  <c r="F22" i="29"/>
  <c r="G22" i="29"/>
  <c r="E23" i="29"/>
  <c r="F23" i="29"/>
  <c r="G23" i="29"/>
  <c r="E24" i="29"/>
  <c r="F24" i="29"/>
  <c r="G24" i="29"/>
  <c r="E25" i="29"/>
  <c r="F25" i="29"/>
  <c r="G25" i="29"/>
  <c r="E26" i="29"/>
  <c r="F26" i="29"/>
  <c r="G26" i="29"/>
  <c r="E27" i="29"/>
  <c r="F27" i="29"/>
  <c r="G27" i="29"/>
  <c r="E28" i="29"/>
  <c r="F28" i="29"/>
  <c r="G28" i="29"/>
  <c r="E29" i="29"/>
  <c r="F29" i="29"/>
  <c r="G29" i="29"/>
  <c r="E30" i="29"/>
  <c r="F30" i="29"/>
  <c r="G30" i="29"/>
  <c r="E31" i="29"/>
  <c r="F31" i="29"/>
  <c r="G31" i="29"/>
  <c r="E32" i="29"/>
  <c r="F32" i="29"/>
  <c r="G32" i="29"/>
  <c r="E33" i="29"/>
  <c r="F33" i="29"/>
  <c r="G33" i="29"/>
  <c r="E34" i="29"/>
  <c r="F34" i="29"/>
  <c r="G34" i="29"/>
  <c r="E35" i="29"/>
  <c r="F35" i="29"/>
  <c r="G35" i="29"/>
  <c r="E37" i="29"/>
  <c r="F37" i="29"/>
  <c r="G37" i="29"/>
  <c r="E38" i="29"/>
  <c r="F38" i="29"/>
  <c r="G38" i="29"/>
  <c r="E40" i="29"/>
  <c r="F40" i="29"/>
  <c r="G40" i="29"/>
  <c r="D41" i="29"/>
  <c r="F41" i="29"/>
  <c r="G41" i="29"/>
  <c r="E43" i="29"/>
  <c r="F43" i="29"/>
  <c r="G43" i="29"/>
  <c r="E45" i="29"/>
  <c r="F45" i="29"/>
  <c r="G45" i="29"/>
  <c r="E46" i="29"/>
  <c r="F46" i="29"/>
  <c r="G46" i="29"/>
  <c r="E47" i="29"/>
  <c r="F47" i="29"/>
  <c r="G47" i="29"/>
  <c r="E48" i="29"/>
  <c r="F48" i="29"/>
  <c r="G48" i="29"/>
  <c r="E49" i="29"/>
  <c r="F49" i="29"/>
  <c r="G49" i="29"/>
  <c r="E50" i="29"/>
  <c r="F50" i="29"/>
  <c r="G50" i="29"/>
  <c r="E51" i="29"/>
  <c r="F51" i="29"/>
  <c r="G51" i="29"/>
  <c r="E52" i="29"/>
  <c r="F52" i="29"/>
  <c r="G52" i="29"/>
  <c r="E53" i="29"/>
  <c r="F53" i="29"/>
  <c r="G53" i="29"/>
  <c r="E54" i="29"/>
  <c r="F54" i="29"/>
  <c r="G54" i="29"/>
  <c r="E55" i="29"/>
  <c r="F55" i="29"/>
  <c r="G55" i="29"/>
  <c r="D56" i="29"/>
  <c r="E56" i="29" s="1"/>
  <c r="E58" i="29"/>
  <c r="F58" i="29"/>
  <c r="G58" i="29"/>
  <c r="H15" i="28"/>
  <c r="H18" i="28"/>
  <c r="H19" i="28"/>
  <c r="H23" i="28"/>
  <c r="H24" i="28"/>
  <c r="H27" i="28"/>
  <c r="I49" i="28"/>
  <c r="I50" i="28"/>
  <c r="I51" i="28"/>
  <c r="I52" i="28"/>
  <c r="H64" i="28"/>
  <c r="H127" i="28" s="1"/>
  <c r="I64" i="28"/>
  <c r="I127" i="28" s="1"/>
  <c r="I131" i="28" s="1"/>
  <c r="I134" i="28" s="1"/>
  <c r="O64" i="28"/>
  <c r="O127" i="28" s="1"/>
  <c r="O131" i="28" s="1"/>
  <c r="G65" i="28"/>
  <c r="H88" i="28"/>
  <c r="H104" i="28" s="1"/>
  <c r="H128" i="28" s="1"/>
  <c r="H90" i="28"/>
  <c r="I100" i="28"/>
  <c r="I101" i="28"/>
  <c r="I102" i="28"/>
  <c r="I103" i="28"/>
  <c r="I104" i="28" s="1"/>
  <c r="I128" i="28" s="1"/>
  <c r="O104" i="28"/>
  <c r="I114" i="28"/>
  <c r="H117" i="28"/>
  <c r="I117" i="28"/>
  <c r="H122" i="28"/>
  <c r="H124" i="28" s="1"/>
  <c r="H130" i="28" s="1"/>
  <c r="H123" i="28"/>
  <c r="I124" i="28"/>
  <c r="O124" i="28"/>
  <c r="O128" i="28"/>
  <c r="H129" i="28"/>
  <c r="I129" i="28"/>
  <c r="O129" i="28"/>
  <c r="I130" i="28"/>
  <c r="O130" i="28"/>
  <c r="G40" i="5"/>
  <c r="B40" i="5"/>
  <c r="G26" i="5"/>
  <c r="H26" i="5" s="1"/>
  <c r="I26" i="5" s="1"/>
  <c r="J26" i="5" s="1"/>
  <c r="B26" i="5"/>
  <c r="F234" i="3"/>
  <c r="F226" i="3"/>
  <c r="F215" i="3"/>
  <c r="F211" i="3"/>
  <c r="F182" i="3"/>
  <c r="F175" i="3"/>
  <c r="F163" i="3"/>
  <c r="F133" i="3"/>
  <c r="F123" i="3"/>
  <c r="F118" i="3"/>
  <c r="F111" i="3"/>
  <c r="F104" i="3"/>
  <c r="F81" i="3"/>
  <c r="F74" i="3"/>
  <c r="F70" i="3"/>
  <c r="F52" i="3"/>
  <c r="F46" i="3"/>
  <c r="F37" i="3"/>
  <c r="F29" i="3"/>
  <c r="F22" i="3"/>
  <c r="F17" i="3"/>
  <c r="F11" i="3"/>
  <c r="D15" i="22"/>
  <c r="G45" i="2" l="1"/>
  <c r="G56" i="29"/>
  <c r="F56" i="29"/>
  <c r="G134" i="28"/>
  <c r="O145" i="28" s="1"/>
  <c r="H131" i="28"/>
  <c r="H134" i="28" s="1"/>
  <c r="H19" i="13" l="1"/>
  <c r="B45" i="5" l="1"/>
  <c r="B44" i="5"/>
  <c r="B43" i="5"/>
  <c r="B42" i="5"/>
  <c r="B41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5" i="5"/>
  <c r="B24" i="5"/>
  <c r="B23" i="5"/>
  <c r="B22" i="5"/>
  <c r="B21" i="5"/>
  <c r="B20" i="5"/>
  <c r="B19" i="5"/>
  <c r="B18" i="5"/>
  <c r="B17" i="5"/>
  <c r="G20" i="5"/>
  <c r="H20" i="5" s="1"/>
  <c r="I20" i="5" s="1"/>
  <c r="J20" i="5" s="1"/>
  <c r="G44" i="5" l="1"/>
  <c r="H44" i="5" s="1"/>
  <c r="I44" i="5" s="1"/>
  <c r="J44" i="5" s="1"/>
  <c r="G24" i="5"/>
  <c r="H24" i="5" l="1"/>
  <c r="I24" i="5" s="1"/>
  <c r="J24" i="5" s="1"/>
  <c r="G45" i="5"/>
  <c r="H45" i="5" s="1"/>
  <c r="I45" i="5" s="1"/>
  <c r="J45" i="5" s="1"/>
  <c r="G43" i="5"/>
  <c r="H43" i="5" s="1"/>
  <c r="I43" i="5" s="1"/>
  <c r="J43" i="5" s="1"/>
  <c r="G42" i="5"/>
  <c r="H42" i="5" s="1"/>
  <c r="I42" i="5" s="1"/>
  <c r="J42" i="5" s="1"/>
  <c r="G41" i="5"/>
  <c r="H41" i="5" s="1"/>
  <c r="G39" i="5"/>
  <c r="H39" i="5" s="1"/>
  <c r="I39" i="5" s="1"/>
  <c r="J39" i="5" s="1"/>
  <c r="G38" i="5"/>
  <c r="H38" i="5" s="1"/>
  <c r="I38" i="5" s="1"/>
  <c r="J38" i="5" s="1"/>
  <c r="F149" i="3"/>
  <c r="G37" i="5" s="1"/>
  <c r="H37" i="5" s="1"/>
  <c r="I37" i="5" s="1"/>
  <c r="J37" i="5" s="1"/>
  <c r="F145" i="3"/>
  <c r="G36" i="5" s="1"/>
  <c r="H36" i="5" s="1"/>
  <c r="I36" i="5" s="1"/>
  <c r="J36" i="5" s="1"/>
  <c r="F141" i="3"/>
  <c r="G35" i="5" s="1"/>
  <c r="H35" i="5" s="1"/>
  <c r="I35" i="5" s="1"/>
  <c r="J35" i="5" s="1"/>
  <c r="F137" i="3"/>
  <c r="G34" i="5" s="1"/>
  <c r="H34" i="5" s="1"/>
  <c r="I34" i="5" s="1"/>
  <c r="J34" i="5" s="1"/>
  <c r="G33" i="5"/>
  <c r="H33" i="5" s="1"/>
  <c r="I33" i="5" s="1"/>
  <c r="J33" i="5" s="1"/>
  <c r="F127" i="3"/>
  <c r="G32" i="5" s="1"/>
  <c r="H32" i="5" s="1"/>
  <c r="I32" i="5" s="1"/>
  <c r="J32" i="5" s="1"/>
  <c r="G31" i="5"/>
  <c r="H31" i="5" s="1"/>
  <c r="I31" i="5" s="1"/>
  <c r="J31" i="5" s="1"/>
  <c r="G30" i="5"/>
  <c r="H30" i="5" s="1"/>
  <c r="I30" i="5" s="1"/>
  <c r="J30" i="5" s="1"/>
  <c r="G29" i="5"/>
  <c r="H29" i="5" s="1"/>
  <c r="I29" i="5" s="1"/>
  <c r="J29" i="5" s="1"/>
  <c r="G28" i="5"/>
  <c r="H28" i="5" s="1"/>
  <c r="I28" i="5" s="1"/>
  <c r="J28" i="5" s="1"/>
  <c r="G27" i="5"/>
  <c r="H27" i="5" s="1"/>
  <c r="I27" i="5" s="1"/>
  <c r="J27" i="5" s="1"/>
  <c r="G25" i="5"/>
  <c r="H25" i="5" s="1"/>
  <c r="I25" i="5" s="1"/>
  <c r="J25" i="5" s="1"/>
  <c r="G22" i="5"/>
  <c r="H22" i="5" s="1"/>
  <c r="I22" i="5" s="1"/>
  <c r="J22" i="5" s="1"/>
  <c r="G23" i="5"/>
  <c r="H23" i="5" s="1"/>
  <c r="I23" i="5" s="1"/>
  <c r="J23" i="5" s="1"/>
  <c r="G21" i="5"/>
  <c r="H21" i="5" s="1"/>
  <c r="I21" i="5" s="1"/>
  <c r="J21" i="5" s="1"/>
  <c r="G19" i="5"/>
  <c r="G18" i="5"/>
  <c r="H18" i="5" s="1"/>
  <c r="I18" i="5" s="1"/>
  <c r="J18" i="5" s="1"/>
  <c r="G17" i="5"/>
  <c r="H17" i="5" s="1"/>
  <c r="I17" i="5" s="1"/>
  <c r="J17" i="5" s="1"/>
  <c r="M41" i="5" l="1"/>
  <c r="I41" i="5"/>
  <c r="H47" i="5"/>
  <c r="I47" i="5" l="1"/>
  <c r="J41" i="5"/>
  <c r="J47" i="5" s="1"/>
  <c r="G5" i="5" l="1"/>
  <c r="I20" i="1" l="1"/>
  <c r="G51" i="5" s="1"/>
  <c r="G3" i="3" l="1"/>
  <c r="D19" i="1" l="1"/>
  <c r="G47" i="5"/>
  <c r="H1" i="5" l="1"/>
  <c r="G6" i="5" l="1"/>
  <c r="H6" i="5" s="1"/>
  <c r="G9" i="5"/>
  <c r="H9" i="5" s="1"/>
  <c r="I9" i="5" s="1"/>
  <c r="J9" i="5" s="1"/>
  <c r="G7" i="5"/>
  <c r="H7" i="5" s="1"/>
  <c r="I7" i="5" s="1"/>
  <c r="J7" i="5" s="1"/>
  <c r="I6" i="5" l="1"/>
  <c r="J6" i="5" s="1"/>
  <c r="E3" i="5"/>
  <c r="J1" i="5"/>
  <c r="G3" i="2"/>
  <c r="C15" i="1"/>
  <c r="D16" i="1" l="1"/>
  <c r="D20" i="1" s="1"/>
  <c r="H5" i="5"/>
  <c r="I5" i="5" s="1"/>
  <c r="J5" i="5" s="1"/>
  <c r="G8" i="5"/>
  <c r="G15" i="5" l="1"/>
  <c r="H8" i="5"/>
  <c r="I21" i="1"/>
  <c r="G49" i="5"/>
  <c r="D21" i="1"/>
  <c r="I8" i="5" l="1"/>
  <c r="H15" i="5"/>
  <c r="H48" i="5" s="1"/>
  <c r="H49" i="5" s="1"/>
  <c r="H50" i="5" s="1"/>
  <c r="G48" i="5"/>
  <c r="J8" i="5" l="1"/>
  <c r="I15" i="5"/>
  <c r="I48" i="5" s="1"/>
  <c r="I49" i="5" s="1"/>
  <c r="I50" i="5" s="1"/>
  <c r="J15" i="5" l="1"/>
  <c r="J48" i="5" s="1"/>
  <c r="J49" i="5" s="1"/>
  <c r="J50" i="5" s="1"/>
</calcChain>
</file>

<file path=xl/sharedStrings.xml><?xml version="1.0" encoding="utf-8"?>
<sst xmlns="http://schemas.openxmlformats.org/spreadsheetml/2006/main" count="635" uniqueCount="452">
  <si>
    <t>Obec Korouhev</t>
  </si>
  <si>
    <t xml:space="preserve">             ROZPOČET</t>
  </si>
  <si>
    <t xml:space="preserve">   REKAPITULACE r.</t>
  </si>
  <si>
    <t>ROK</t>
  </si>
  <si>
    <t>rok</t>
  </si>
  <si>
    <t>rozpočet</t>
  </si>
  <si>
    <t>celkem</t>
  </si>
  <si>
    <t>tis. Kč</t>
  </si>
  <si>
    <t>příjmy</t>
  </si>
  <si>
    <t>výdaje</t>
  </si>
  <si>
    <t>Celkem</t>
  </si>
  <si>
    <t>DPH</t>
  </si>
  <si>
    <t>KD</t>
  </si>
  <si>
    <t>Vyvěšeno:</t>
  </si>
  <si>
    <t>Sejmuto:</t>
  </si>
  <si>
    <t xml:space="preserve">ROZPOČET NA ROK </t>
  </si>
  <si>
    <t>strana 2</t>
  </si>
  <si>
    <t>PŘÍJMY</t>
  </si>
  <si>
    <t xml:space="preserve">         název příjmu</t>
  </si>
  <si>
    <t xml:space="preserve">úprava </t>
  </si>
  <si>
    <t xml:space="preserve">     Poznámka:</t>
  </si>
  <si>
    <t>1. Daňové příjmy - celkem</t>
  </si>
  <si>
    <t>DP fyz. osob záv. činnosti</t>
  </si>
  <si>
    <t>DP fyz. osob  sam. činnosti</t>
  </si>
  <si>
    <t>DP právnických osob</t>
  </si>
  <si>
    <t>Daň z nemovitostí</t>
  </si>
  <si>
    <t>Poplatek ze psů</t>
  </si>
  <si>
    <t>2. Nedaňové příjmy - celkem</t>
  </si>
  <si>
    <t>3. Kapitálové příjmy celkem</t>
  </si>
  <si>
    <t>prodej pozemků</t>
  </si>
  <si>
    <t>4. Přijaté dotace - celkem</t>
  </si>
  <si>
    <t>PŘÍJMY CELKEM</t>
  </si>
  <si>
    <t xml:space="preserve">    VÝDAJE</t>
  </si>
  <si>
    <t xml:space="preserve">                    název výdaje</t>
  </si>
  <si>
    <t xml:space="preserve">     poznámka</t>
  </si>
  <si>
    <t>tabulka 1</t>
  </si>
  <si>
    <t>tabulka 2</t>
  </si>
  <si>
    <t>nákup materiálu</t>
  </si>
  <si>
    <t>nákup služeb</t>
  </si>
  <si>
    <t>služby</t>
  </si>
  <si>
    <t>materiál</t>
  </si>
  <si>
    <t>MŠ</t>
  </si>
  <si>
    <t>ZŠ</t>
  </si>
  <si>
    <t>ŠD</t>
  </si>
  <si>
    <t>ochranné pomůcky</t>
  </si>
  <si>
    <t>tabulka 3</t>
  </si>
  <si>
    <t>tabulka 4</t>
  </si>
  <si>
    <t>cestovné</t>
  </si>
  <si>
    <t>refundace</t>
  </si>
  <si>
    <t>školení</t>
  </si>
  <si>
    <t>Pohřebnictví</t>
  </si>
  <si>
    <t>pojištění</t>
  </si>
  <si>
    <t>CELKEM  VÝDAJE</t>
  </si>
  <si>
    <t xml:space="preserve">Položkový rozpočet Základní škola Korouhev, rok </t>
  </si>
  <si>
    <t>název</t>
  </si>
  <si>
    <t xml:space="preserve">          zajistí</t>
  </si>
  <si>
    <t>tis Kč</t>
  </si>
  <si>
    <t>obec</t>
  </si>
  <si>
    <t>1. ZŠ - základní škola</t>
  </si>
  <si>
    <t>Revize (těl. zař., el. spotř., hasič., elinst.)</t>
  </si>
  <si>
    <t xml:space="preserve">údržba kopírka, tiskárny, papíry, </t>
  </si>
  <si>
    <t>Počítačové služby, internet</t>
  </si>
  <si>
    <t>vedení účtu</t>
  </si>
  <si>
    <t>Pošta, tlf</t>
  </si>
  <si>
    <t>školení účetní, učitelé</t>
  </si>
  <si>
    <t xml:space="preserve">plyn, voda, energie   </t>
  </si>
  <si>
    <t>Udržovací poplatek SW účetnictví</t>
  </si>
  <si>
    <t>Plavecký výcvik</t>
  </si>
  <si>
    <t>BOZP</t>
  </si>
  <si>
    <t>Mezisoučet - základní škola</t>
  </si>
  <si>
    <t xml:space="preserve">kontrola: </t>
  </si>
  <si>
    <t>2. ZŠ - školní jídelna</t>
  </si>
  <si>
    <t>oprava spotřebičů</t>
  </si>
  <si>
    <t>rozbory vody</t>
  </si>
  <si>
    <t>mzdy</t>
  </si>
  <si>
    <t>Mezisoučet - školní jídelna</t>
  </si>
  <si>
    <t>3. ZŠ - mateřská škola</t>
  </si>
  <si>
    <t>Mezisoučet - mateřská škola</t>
  </si>
  <si>
    <t>4. ZŠ - školní družina</t>
  </si>
  <si>
    <t>Mezisoučet - školní družina</t>
  </si>
  <si>
    <t>REKAPITULACE:</t>
  </si>
  <si>
    <t>1. ZŠ</t>
  </si>
  <si>
    <t>2. ŠJ</t>
  </si>
  <si>
    <t>3. MŠ</t>
  </si>
  <si>
    <t>4. ŠD</t>
  </si>
  <si>
    <t xml:space="preserve">CELKEM </t>
  </si>
  <si>
    <t>až</t>
  </si>
  <si>
    <t>stáv.rok</t>
  </si>
  <si>
    <t>výhled</t>
  </si>
  <si>
    <t>KAPITOLA</t>
  </si>
  <si>
    <t>Příjmy</t>
  </si>
  <si>
    <t>Daňové příjmy</t>
  </si>
  <si>
    <t>Nedaňové příjmy</t>
  </si>
  <si>
    <t>Kapitálové příjmy</t>
  </si>
  <si>
    <t>Přijaté dotace st. správa</t>
  </si>
  <si>
    <t>Výdaje</t>
  </si>
  <si>
    <t>školství</t>
  </si>
  <si>
    <t>VÝDAJE CELKEM</t>
  </si>
  <si>
    <t xml:space="preserve"> </t>
  </si>
  <si>
    <t>VÝSLEDEK HOSPODAŘENÍ</t>
  </si>
  <si>
    <t>Rezerva</t>
  </si>
  <si>
    <t>FINANCOVÁNÍ</t>
  </si>
  <si>
    <t>CELKEM</t>
  </si>
  <si>
    <t>obec Korouhev</t>
  </si>
  <si>
    <t xml:space="preserve">                stav k 17.9.2010</t>
  </si>
  <si>
    <t>LIKO svoz odpadu</t>
  </si>
  <si>
    <t>poznámka</t>
  </si>
  <si>
    <t>CELKEM vč. zůstatku</t>
  </si>
  <si>
    <t>Návrh:</t>
  </si>
  <si>
    <t>Schválený rozpočet:</t>
  </si>
  <si>
    <t>přestupkové řízení</t>
  </si>
  <si>
    <t>projekt</t>
  </si>
  <si>
    <t>pracovní oděvy</t>
  </si>
  <si>
    <t>el. energie</t>
  </si>
  <si>
    <t>dozor/poradenství</t>
  </si>
  <si>
    <t>Čarodějnice</t>
  </si>
  <si>
    <t>odpisy</t>
  </si>
  <si>
    <t>Dětský den</t>
  </si>
  <si>
    <t>zimní a letní údržba</t>
  </si>
  <si>
    <t xml:space="preserve">prohrnování, sekání </t>
  </si>
  <si>
    <t>kronika mzdy</t>
  </si>
  <si>
    <t>věcné dary výročí</t>
  </si>
  <si>
    <t>příspěvek na činnost kroužků keramika,dřevo</t>
  </si>
  <si>
    <t>Pozn.: pouze přehled akcí pro daný rok - fin. náklady pouze orientační - platí údaje v rozpočtu!</t>
  </si>
  <si>
    <t>pohoštění</t>
  </si>
  <si>
    <t>Hlavní akce obce Korouhev - přehled (tis. Kč)</t>
  </si>
  <si>
    <t>Kanalizace a ČOV</t>
  </si>
  <si>
    <t>Splátky půjček</t>
  </si>
  <si>
    <t>Poplatky za provoz syst. odpadů</t>
  </si>
  <si>
    <t>Neinv. transfery z rozpočtu kraje</t>
  </si>
  <si>
    <t>Příjmy z úroků</t>
  </si>
  <si>
    <t>čp. 177, 181, 234, 47</t>
  </si>
  <si>
    <t>lesní hosp.</t>
  </si>
  <si>
    <t>opravy a udržování</t>
  </si>
  <si>
    <t>knihy, učební pomůcky, tisk</t>
  </si>
  <si>
    <t>Ostatní záležitosti kultury</t>
  </si>
  <si>
    <t>právní, poradenské služby</t>
  </si>
  <si>
    <t>sběr a svoz komunál. odp.</t>
  </si>
  <si>
    <t>nákup materiál</t>
  </si>
  <si>
    <t>,</t>
  </si>
  <si>
    <t>servis ČOV, jímky, rozbory vody</t>
  </si>
  <si>
    <t>Hřbitov - oprava zídky vchod</t>
  </si>
  <si>
    <t>Hřiště umělé povrchy</t>
  </si>
  <si>
    <t>nebídka horní hřiště Silver Saker Ostrava</t>
  </si>
  <si>
    <t>stav</t>
  </si>
  <si>
    <t>nabídka</t>
  </si>
  <si>
    <t>Akce pro další období</t>
  </si>
  <si>
    <t>Daň z hazardních her</t>
  </si>
  <si>
    <t>DP fyz osob srážková</t>
  </si>
  <si>
    <t>revize hřiště u KD , opravy</t>
  </si>
  <si>
    <t>ochranné nápoje údržba</t>
  </si>
  <si>
    <t>Adventní výstava</t>
  </si>
  <si>
    <t>náklady na GDPR</t>
  </si>
  <si>
    <t>oprava altánu na dopravní výchovu</t>
  </si>
  <si>
    <t>Základní škola a Mateřská škola Korouhev</t>
  </si>
  <si>
    <t>Org.</t>
  </si>
  <si>
    <t>účet</t>
  </si>
  <si>
    <t>popis</t>
  </si>
  <si>
    <t>výhled rozpočtu</t>
  </si>
  <si>
    <t>učební pomůcky</t>
  </si>
  <si>
    <t>elektrická energie,plyn,vodné</t>
  </si>
  <si>
    <t>511.300</t>
  </si>
  <si>
    <t>518.300</t>
  </si>
  <si>
    <t>ostatní služby, malování</t>
  </si>
  <si>
    <t>518.310</t>
  </si>
  <si>
    <t>revize</t>
  </si>
  <si>
    <t>518.330</t>
  </si>
  <si>
    <t>telefonní služby, poštovné</t>
  </si>
  <si>
    <t>518.340</t>
  </si>
  <si>
    <t>bankovní poplatky</t>
  </si>
  <si>
    <t>518.360</t>
  </si>
  <si>
    <t>IT služby</t>
  </si>
  <si>
    <t>518.370</t>
  </si>
  <si>
    <t>plavecký výcvik</t>
  </si>
  <si>
    <t>527.350</t>
  </si>
  <si>
    <t>549.310</t>
  </si>
  <si>
    <t>551.300</t>
  </si>
  <si>
    <t>558.300</t>
  </si>
  <si>
    <t>DDHM od 3000</t>
  </si>
  <si>
    <t>opravy spotřebičů ŠJ</t>
  </si>
  <si>
    <t>rozbor vody ŠJ</t>
  </si>
  <si>
    <t>mzdy ŠJ</t>
  </si>
  <si>
    <t>školení ŠJ</t>
  </si>
  <si>
    <t>501.450</t>
  </si>
  <si>
    <t>pomůcky, hračky ŠD</t>
  </si>
  <si>
    <t>Celkem náklady – příspěvek zřizovatele</t>
  </si>
  <si>
    <t>672.300</t>
  </si>
  <si>
    <t>Příspěvek na provoz od zřizovatele</t>
  </si>
  <si>
    <t>501.530</t>
  </si>
  <si>
    <t>501.560</t>
  </si>
  <si>
    <t>učebnice</t>
  </si>
  <si>
    <t>518.510</t>
  </si>
  <si>
    <t>521.500</t>
  </si>
  <si>
    <t>Mzdové náklady</t>
  </si>
  <si>
    <t>521.580</t>
  </si>
  <si>
    <t>OON</t>
  </si>
  <si>
    <t>521.510</t>
  </si>
  <si>
    <t>náhrady mezd – nemoc</t>
  </si>
  <si>
    <t>525.500</t>
  </si>
  <si>
    <t>zákonné pojištění-Kooperativa</t>
  </si>
  <si>
    <t>527.560</t>
  </si>
  <si>
    <t>DVPP</t>
  </si>
  <si>
    <t>527.500</t>
  </si>
  <si>
    <t>FKSP</t>
  </si>
  <si>
    <t>Celkem náklady – krajská dotace</t>
  </si>
  <si>
    <t>672.500</t>
  </si>
  <si>
    <t>krajská dotace ÚZ 33353</t>
  </si>
  <si>
    <t>org. 100 provoz škola</t>
  </si>
  <si>
    <t>org. 110 provoz MŠ</t>
  </si>
  <si>
    <t>org. 120 provoz ŠJ</t>
  </si>
  <si>
    <t>org. 130 provoz ŠD</t>
  </si>
  <si>
    <t>org.  200 kraj</t>
  </si>
  <si>
    <t>údržba zeleně</t>
  </si>
  <si>
    <t xml:space="preserve">Vyvěšeno: </t>
  </si>
  <si>
    <t>knihy</t>
  </si>
  <si>
    <t>Lačnov - VO výměna svítidel</t>
  </si>
  <si>
    <t xml:space="preserve">nutná výměna </t>
  </si>
  <si>
    <t>výměna spotřebičů</t>
  </si>
  <si>
    <t>Tančírna</t>
  </si>
  <si>
    <t xml:space="preserve">Vyvěšeno - návrh: </t>
  </si>
  <si>
    <t>Sejmuto -návrh:</t>
  </si>
  <si>
    <t>Vyvěšeno -schválený:</t>
  </si>
  <si>
    <t>Sejmuto -schválený:</t>
  </si>
  <si>
    <t>název - rozpočet KrÚ Pce</t>
  </si>
  <si>
    <t>škola</t>
  </si>
  <si>
    <t>ŠD mezisoučet</t>
  </si>
  <si>
    <t>MŠ mezisoučet</t>
  </si>
  <si>
    <t>ŠJ mezisoučet</t>
  </si>
  <si>
    <t>název - rozpočet obec</t>
  </si>
  <si>
    <t>ONIV (učební pomůck,plav.bazén,DVPP,zák.poj.</t>
  </si>
  <si>
    <t>Zdravotní a sociální  pojištění</t>
  </si>
  <si>
    <t>mzdové náklady</t>
  </si>
  <si>
    <t>Krajský úřad Pardubice</t>
  </si>
  <si>
    <t>Materiál</t>
  </si>
  <si>
    <t>licenční sml. Program ŠJ</t>
  </si>
  <si>
    <t>zůstatek ZŠ minulého roku</t>
  </si>
  <si>
    <t>projekt zpracován</t>
  </si>
  <si>
    <t>VO Korouhev horní konec</t>
  </si>
  <si>
    <t>dle termínu výměny NN ČEZ</t>
  </si>
  <si>
    <t>GP, školení, zemní pr.,revize</t>
  </si>
  <si>
    <t xml:space="preserve">servis vzduchotechniky </t>
  </si>
  <si>
    <t>bílení sklepa vápnem - VPP</t>
  </si>
  <si>
    <t>malování MŠ</t>
  </si>
  <si>
    <t>licenční smlouva Program ŠJ</t>
  </si>
  <si>
    <t xml:space="preserve">Schváleno na zastupitelstvu obce dne:    </t>
  </si>
  <si>
    <t>projekty</t>
  </si>
  <si>
    <t>zábava, divadlo</t>
  </si>
  <si>
    <t xml:space="preserve">revize, ost </t>
  </si>
  <si>
    <t>financování</t>
  </si>
  <si>
    <t>Česká spořitelna</t>
  </si>
  <si>
    <t>ČNB</t>
  </si>
  <si>
    <t>podílové fondy</t>
  </si>
  <si>
    <t>použito na financování</t>
  </si>
  <si>
    <t xml:space="preserve">celkem </t>
  </si>
  <si>
    <t>údržba zeleně,stromy</t>
  </si>
  <si>
    <t>Dotace Čov a kanalizace</t>
  </si>
  <si>
    <t>strana 1</t>
  </si>
  <si>
    <t xml:space="preserve">Tiskopisy, předplatné,knihy,kancel.pot.,drob.mat.,školní a učební pomůcky, materiál celková spotřeba </t>
  </si>
  <si>
    <t>kotle</t>
  </si>
  <si>
    <t xml:space="preserve">kontrola střešní krytiny </t>
  </si>
  <si>
    <t>tiskopisy,plynová bomba,čist.prost.,folie,sáčky,nádobí bílé, dovybavení kuchyně</t>
  </si>
  <si>
    <t>hračky, učební pomůcky,kancel.pot.,časopisy,čistící a mycí prost.,schůdky</t>
  </si>
  <si>
    <t xml:space="preserve">malování </t>
  </si>
  <si>
    <t>servis topení a VZT, Energomex</t>
  </si>
  <si>
    <t>spotřeba celkem ZŠ</t>
  </si>
  <si>
    <t>spotřeba MŠ</t>
  </si>
  <si>
    <t>spotřeba celkem ŠJ</t>
  </si>
  <si>
    <t>služby autobus</t>
  </si>
  <si>
    <t>PŘIPOMÍNKY LZE PODAT NA OBECNÍM ÚŘADĚ KOROUHEV DO 11. 12. 2021</t>
  </si>
  <si>
    <t>návrh</t>
  </si>
  <si>
    <t>Projekt se zpracovává</t>
  </si>
  <si>
    <t>ČS spořící účet</t>
  </si>
  <si>
    <t>Čs termínovaný vklad</t>
  </si>
  <si>
    <t>Zdravotní pojištění a Sociální pojištění</t>
  </si>
  <si>
    <t>investiční dotace domeček,int.tabule</t>
  </si>
  <si>
    <t>Položka</t>
  </si>
  <si>
    <t>Příjmy Ekokom</t>
  </si>
  <si>
    <t>§3725_2329</t>
  </si>
  <si>
    <t>Pachty, pronájem pozemků</t>
  </si>
  <si>
    <t>§3639_2131</t>
  </si>
  <si>
    <t>Lesní hospodářství</t>
  </si>
  <si>
    <t>§1032_2111</t>
  </si>
  <si>
    <t>§3613_2132</t>
  </si>
  <si>
    <t>Nebytové hospodářství-pronájem</t>
  </si>
  <si>
    <t>Nebytové hospodářství-služby</t>
  </si>
  <si>
    <t>§3613_2111</t>
  </si>
  <si>
    <t>Bytové hospodářství-pronájem</t>
  </si>
  <si>
    <t>Bytové hospodářství-služby</t>
  </si>
  <si>
    <t>§3612_2132</t>
  </si>
  <si>
    <t>§3612_2111</t>
  </si>
  <si>
    <t>§3632_2132</t>
  </si>
  <si>
    <t>§6310_2141</t>
  </si>
  <si>
    <t>Příjmy z prodeje propagačních předmětů</t>
  </si>
  <si>
    <t>Příjmy z pujčovného</t>
  </si>
  <si>
    <t>§3349_2112</t>
  </si>
  <si>
    <t>§3392_2329</t>
  </si>
  <si>
    <t>§3319_2329</t>
  </si>
  <si>
    <t>§3639_3111</t>
  </si>
  <si>
    <t>Služby</t>
  </si>
  <si>
    <t>Pohoštění</t>
  </si>
  <si>
    <t xml:space="preserve">voda </t>
  </si>
  <si>
    <t>plyn</t>
  </si>
  <si>
    <t>dlouhodobý majetek</t>
  </si>
  <si>
    <t>dar provoz Sokol</t>
  </si>
  <si>
    <t xml:space="preserve">mzdy </t>
  </si>
  <si>
    <t>mzdy soc. zam.</t>
  </si>
  <si>
    <t>mzdy zdrav.zam.</t>
  </si>
  <si>
    <t>oov</t>
  </si>
  <si>
    <t xml:space="preserve">materiál </t>
  </si>
  <si>
    <t>phm</t>
  </si>
  <si>
    <t>kolky</t>
  </si>
  <si>
    <t>MAS, SOV, Salvia, Charita, domov Bystré</t>
  </si>
  <si>
    <t>Mikroregion, AZASS</t>
  </si>
  <si>
    <t>pozemky nákup</t>
  </si>
  <si>
    <t>el. energie fara garáž</t>
  </si>
  <si>
    <t>plyn fara garáž</t>
  </si>
  <si>
    <t>investice</t>
  </si>
  <si>
    <t>svoz nebezpečného odpadu</t>
  </si>
  <si>
    <t>svoz ostatního odpadu</t>
  </si>
  <si>
    <t>krizové řízení</t>
  </si>
  <si>
    <t>Pronájem plynárenského zařízení GasNet</t>
  </si>
  <si>
    <t>§3633_2133</t>
  </si>
  <si>
    <t>programové služby</t>
  </si>
  <si>
    <t>poštovné</t>
  </si>
  <si>
    <t>telekomunikační služby</t>
  </si>
  <si>
    <t>pojištěnní odpovědnosti</t>
  </si>
  <si>
    <t>pojištění majetku</t>
  </si>
  <si>
    <t>bankovní služby</t>
  </si>
  <si>
    <t>el. energie spol. prostor</t>
  </si>
  <si>
    <t>ochotníci materiál</t>
  </si>
  <si>
    <t>ochotníci služby</t>
  </si>
  <si>
    <t>el. energie obchod</t>
  </si>
  <si>
    <t>dlouhodobý majetek hospoda</t>
  </si>
  <si>
    <t>materiál hospoda</t>
  </si>
  <si>
    <t>opravy a udržování hospoda</t>
  </si>
  <si>
    <t>voda hospoda</t>
  </si>
  <si>
    <t>ZTV pustina</t>
  </si>
  <si>
    <t>brigady</t>
  </si>
  <si>
    <t>pohoné hmoty</t>
  </si>
  <si>
    <t>součet</t>
  </si>
  <si>
    <t>hřiště</t>
  </si>
  <si>
    <t>GDPR, certifikáty</t>
  </si>
  <si>
    <t>1. Lesní hospodářství §1032</t>
  </si>
  <si>
    <t>2. Komunikace §2212</t>
  </si>
  <si>
    <t>3. Kanalizace §2321</t>
  </si>
  <si>
    <t>4. Základní a a Mateřská škola §3117</t>
  </si>
  <si>
    <t>investice kanalizace a ČOV -  projekt</t>
  </si>
  <si>
    <t>příspěvek obce na provoz</t>
  </si>
  <si>
    <t xml:space="preserve">služby ZŠ </t>
  </si>
  <si>
    <t>opravy a udržování ZŠ</t>
  </si>
  <si>
    <t>materiál ZŠ</t>
  </si>
  <si>
    <t>5. Činnosti knihovnické §3314</t>
  </si>
  <si>
    <t>6. Kronika §3319</t>
  </si>
  <si>
    <t>7. Sbor pro občanské záležitosti §3399</t>
  </si>
  <si>
    <t>8. Provoz KD §3392</t>
  </si>
  <si>
    <t>9. TJ Sokol §3419</t>
  </si>
  <si>
    <t>11. Komunální služby a místní rozvoj §3639</t>
  </si>
  <si>
    <t>12. Veřejné osvětlení §3631</t>
  </si>
  <si>
    <t>14. Pohřebnictví §3632</t>
  </si>
  <si>
    <t>19. Vzhled obce, veřejná zeleň §3745</t>
  </si>
  <si>
    <t>27. Nebytové prostory §3613</t>
  </si>
  <si>
    <t>položka</t>
  </si>
  <si>
    <t xml:space="preserve">           STŘEDNĚDOBÝ VÝHLED NA R. </t>
  </si>
  <si>
    <t>nábytek ŠD - dotace MAS</t>
  </si>
  <si>
    <t>Pomůcky a hračky</t>
  </si>
  <si>
    <t>oprava mezistěn na WC</t>
  </si>
  <si>
    <t>úprava živého plotu - zkrátit</t>
  </si>
  <si>
    <t>oprava dlažby před vchodem do MŠ (prasklé dlaždice) - VPP</t>
  </si>
  <si>
    <t xml:space="preserve">natření futer u dveří - 6ks </t>
  </si>
  <si>
    <t>Interaktivní tabule</t>
  </si>
  <si>
    <t xml:space="preserve">oprava mezistěn na WC v přízemí </t>
  </si>
  <si>
    <t>oprava fasády -  oprava prask. střešních tašek</t>
  </si>
  <si>
    <t>pokácení borovice MŠ, zkrácení živého plotu na 5cm MŠ - VPP</t>
  </si>
  <si>
    <t>čištění a řešení tukové jímky,oprava kolem VPP</t>
  </si>
  <si>
    <t>oprava tarasu u školy VPP</t>
  </si>
  <si>
    <t>přístup ke kompostu - údržba VPP</t>
  </si>
  <si>
    <t>nátěr plechové střechy nad umývárnou MŠ VPP</t>
  </si>
  <si>
    <t>nátěry dveří (třídy, futra spodní chodba 8x) VPP</t>
  </si>
  <si>
    <t xml:space="preserve">zábradlí - schody - zahrada </t>
  </si>
  <si>
    <t>nátěř konstrukce - basketbal VPP</t>
  </si>
  <si>
    <t>kladky na uložení pomůcek do tělocvičny VPP</t>
  </si>
  <si>
    <t>výukové programy (Vlastivěda, Matematika)</t>
  </si>
  <si>
    <t>Opravy a údržba + škrábání a štukování 1 třídy</t>
  </si>
  <si>
    <t>DDHM  od 3000,-Kč</t>
  </si>
  <si>
    <t>Zábavy</t>
  </si>
  <si>
    <t>Bruslení</t>
  </si>
  <si>
    <t>Broučci</t>
  </si>
  <si>
    <t>střecha kostnice, kašna</t>
  </si>
  <si>
    <t>údržba zeleně, prořez stromů, kácení</t>
  </si>
  <si>
    <t>dle specifikace akcí 2025</t>
  </si>
  <si>
    <t>traktor příslušenství</t>
  </si>
  <si>
    <t xml:space="preserve">              finance obce k 13. 11. 2024</t>
  </si>
  <si>
    <t>VO spodní část Korouhve spojeno s přeložkou NN</t>
  </si>
  <si>
    <t>ROZPOČET NA ROK 2025</t>
  </si>
  <si>
    <t>Volby do parlamentu ČR</t>
  </si>
  <si>
    <t>10. Ostatní zajmová činnost § 3429</t>
  </si>
  <si>
    <t>dar spolek včelaři</t>
  </si>
  <si>
    <t>opravy</t>
  </si>
  <si>
    <t>elektro, stavební úpravy</t>
  </si>
  <si>
    <t>administrace, výběrové řízení.</t>
  </si>
  <si>
    <t>realizace kanalizace a ČOV</t>
  </si>
  <si>
    <t>siť hřiště, branky</t>
  </si>
  <si>
    <t>rozvody en., výmalba</t>
  </si>
  <si>
    <t>Administrace, realizace ČOV</t>
  </si>
  <si>
    <t>kotle ZŠ, MŠ, nátěr dveří, střechy, WC</t>
  </si>
  <si>
    <t>retarder Maxičky, hala</t>
  </si>
  <si>
    <t>Akce, které pořádá obec Korouhev  - ROZPOČET 2025</t>
  </si>
  <si>
    <t xml:space="preserve"> Ochotníci Korouhev</t>
  </si>
  <si>
    <t xml:space="preserve"> Senioři – zájezd</t>
  </si>
  <si>
    <t xml:space="preserve"> Hokejisti dle žádosti   </t>
  </si>
  <si>
    <r>
      <t>Divadlo (</t>
    </r>
    <r>
      <rPr>
        <sz val="11"/>
        <rFont val="Times New Roman"/>
        <family val="1"/>
        <charset val="238"/>
      </rPr>
      <t>Bystré, Vír</t>
    </r>
    <r>
      <rPr>
        <sz val="14"/>
        <rFont val="Times New Roman"/>
        <family val="1"/>
        <charset val="238"/>
      </rPr>
      <t xml:space="preserve">) </t>
    </r>
  </si>
  <si>
    <t>11. Hřiště §3412</t>
  </si>
  <si>
    <t>12. Komunální služby a místní rozvoj §3639</t>
  </si>
  <si>
    <t>13. Veřejné osvětlení §3631</t>
  </si>
  <si>
    <t>14. Veřejný rozhlas §3341</t>
  </si>
  <si>
    <t>15. Pohřebnictví §3632</t>
  </si>
  <si>
    <t>16. Územní rozvoj §3636</t>
  </si>
  <si>
    <t>17. Sběr a svoz komunál odpadu §3722</t>
  </si>
  <si>
    <t>18. Svoz nebezpečného odpadu §3721</t>
  </si>
  <si>
    <t>19. Svoz ostatního odpadu §3723</t>
  </si>
  <si>
    <t>20. Vzhled obce, veřejná zeleň §3745</t>
  </si>
  <si>
    <t>21. Ochrana obyvatelstva §5213</t>
  </si>
  <si>
    <t>22. Požární ochrana §5512</t>
  </si>
  <si>
    <t>23. Obecní zastupitelstvo §6112</t>
  </si>
  <si>
    <t>24. Volby do parlamentu ČR §6114 UZ 98071</t>
  </si>
  <si>
    <t>25. Činnost místní správy §6171</t>
  </si>
  <si>
    <t>26. Pojištění majetku §6320</t>
  </si>
  <si>
    <t>27. Bankovní služby §6310</t>
  </si>
  <si>
    <t>28. Bytové hospodářství §3612</t>
  </si>
  <si>
    <t>29. Nebytové prostory §3613</t>
  </si>
  <si>
    <t>Kč</t>
  </si>
  <si>
    <t>Celkem Obec Korouhev a KrÚ Pardubice</t>
  </si>
  <si>
    <t>pracovní obuv 4x</t>
  </si>
  <si>
    <t>zakrytí pískoviště</t>
  </si>
  <si>
    <t>cca</t>
  </si>
  <si>
    <t xml:space="preserve">smažící pánev </t>
  </si>
  <si>
    <t>řešení vlhkosti na chodbě u keramické dílny, šatny</t>
  </si>
  <si>
    <t>server - ředitelna + 7x pevný počítač</t>
  </si>
  <si>
    <t>zvonek ŠD</t>
  </si>
  <si>
    <t>posílení wifi v MŠ</t>
  </si>
  <si>
    <t>malování (kancelář účetní, WC, šatny, keramická dílna) opravy malby</t>
  </si>
  <si>
    <t>investiční dotace smažící pánev</t>
  </si>
  <si>
    <t>navýšení oproti roku 2025</t>
  </si>
  <si>
    <t>2025 – 2028</t>
  </si>
  <si>
    <t>Střednědobý výhled rozpočtu</t>
  </si>
  <si>
    <t>Investiční přijatý transfer ze státního rozpočtu</t>
  </si>
  <si>
    <t>5. Dotace Čov a kanalizace</t>
  </si>
  <si>
    <t xml:space="preserve"> kostnice</t>
  </si>
  <si>
    <t>odměny</t>
  </si>
  <si>
    <t>občerstvení</t>
  </si>
  <si>
    <t>4111 UZ 98071</t>
  </si>
  <si>
    <t>Mladí muzikanti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</si>
</sst>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.000\ _K_č"/>
    <numFmt numFmtId="166" formatCode="0.000"/>
    <numFmt numFmtId="167" formatCode="0.00\ %"/>
    <numFmt numFmtId="168" formatCode="#,##0\ [$Kč-405];\-#,##0\ [$Kč-405]"/>
    <numFmt numFmtId="169" formatCode="#,##0.00\ &quot;Kč&quot;"/>
  </numFmts>
  <fonts count="92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7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indexed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color indexed="48"/>
      <name val="Arial CE"/>
      <family val="2"/>
      <charset val="238"/>
    </font>
    <font>
      <b/>
      <sz val="12"/>
      <color indexed="12"/>
      <name val="Arial CE"/>
      <family val="2"/>
      <charset val="238"/>
    </font>
    <font>
      <sz val="12"/>
      <color indexed="12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11"/>
      <color indexed="12"/>
      <name val="Arial CE"/>
      <family val="2"/>
      <charset val="238"/>
    </font>
    <font>
      <b/>
      <sz val="11"/>
      <color indexed="10"/>
      <name val="Arial CE"/>
      <family val="2"/>
      <charset val="238"/>
    </font>
    <font>
      <b/>
      <sz val="11"/>
      <name val="Arial CE"/>
      <family val="2"/>
      <charset val="238"/>
    </font>
    <font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i/>
      <sz val="10"/>
      <color indexed="12"/>
      <name val="Arial CE"/>
      <charset val="238"/>
    </font>
    <font>
      <b/>
      <sz val="10"/>
      <color indexed="12"/>
      <name val="Arial CE"/>
      <charset val="238"/>
    </font>
    <font>
      <b/>
      <sz val="14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sz val="12"/>
      <color indexed="10"/>
      <name val="Arial CE"/>
      <family val="2"/>
      <charset val="238"/>
    </font>
    <font>
      <sz val="12"/>
      <color rgb="FFFF0000"/>
      <name val="Arial CE"/>
      <charset val="238"/>
    </font>
    <font>
      <sz val="10"/>
      <color rgb="FFFF0000"/>
      <name val="Arial CE"/>
      <family val="2"/>
      <charset val="238"/>
    </font>
    <font>
      <sz val="9"/>
      <color rgb="FF0000FF"/>
      <name val="Arial CE"/>
      <family val="2"/>
      <charset val="238"/>
    </font>
    <font>
      <b/>
      <sz val="10"/>
      <color rgb="FF0000FF"/>
      <name val="Arial CE"/>
      <charset val="238"/>
    </font>
    <font>
      <sz val="12"/>
      <color theme="1"/>
      <name val="Arial CE"/>
      <family val="2"/>
      <charset val="238"/>
    </font>
    <font>
      <sz val="12"/>
      <color theme="1"/>
      <name val="Arial CE"/>
      <charset val="238"/>
    </font>
    <font>
      <b/>
      <sz val="12"/>
      <name val="Arial CE"/>
      <charset val="238"/>
    </font>
    <font>
      <sz val="12"/>
      <color rgb="FFFF000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b/>
      <u/>
      <sz val="10"/>
      <name val="Arial CE"/>
      <charset val="238"/>
    </font>
    <font>
      <b/>
      <u/>
      <sz val="10"/>
      <color rgb="FF0000FF"/>
      <name val="Arial CE"/>
      <charset val="238"/>
    </font>
    <font>
      <b/>
      <u/>
      <sz val="10"/>
      <color indexed="12"/>
      <name val="Arial CE"/>
      <charset val="238"/>
    </font>
    <font>
      <b/>
      <sz val="16"/>
      <color rgb="FFFF0000"/>
      <name val="Arial CE"/>
      <charset val="238"/>
    </font>
    <font>
      <b/>
      <sz val="12"/>
      <color rgb="FF0000FF"/>
      <name val="Arial CE"/>
      <family val="2"/>
      <charset val="238"/>
    </font>
    <font>
      <b/>
      <sz val="12"/>
      <color rgb="FFFF0000"/>
      <name val="Arial CE"/>
      <charset val="238"/>
    </font>
    <font>
      <b/>
      <sz val="12"/>
      <color indexed="12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sz val="14"/>
      <name val="Arial CE"/>
      <family val="2"/>
      <charset val="238"/>
    </font>
    <font>
      <b/>
      <sz val="14"/>
      <name val="Arial"/>
      <family val="2"/>
      <charset val="238"/>
    </font>
    <font>
      <b/>
      <sz val="20"/>
      <name val="Arial CE"/>
      <family val="2"/>
      <charset val="238"/>
    </font>
    <font>
      <sz val="12"/>
      <color indexed="12"/>
      <name val="Arial CE"/>
      <charset val="238"/>
    </font>
    <font>
      <sz val="12"/>
      <color rgb="FF0000FF"/>
      <name val="Arial CE"/>
      <charset val="238"/>
    </font>
    <font>
      <b/>
      <sz val="12"/>
      <color indexed="10"/>
      <name val="Arial CE"/>
      <charset val="238"/>
    </font>
    <font>
      <b/>
      <sz val="11"/>
      <color indexed="10"/>
      <name val="Arial CE"/>
      <charset val="238"/>
    </font>
    <font>
      <sz val="8"/>
      <name val="Arial CE"/>
      <charset val="238"/>
    </font>
    <font>
      <sz val="10"/>
      <color theme="1"/>
      <name val="Arial CE"/>
      <charset val="238"/>
    </font>
    <font>
      <b/>
      <u/>
      <sz val="10"/>
      <color rgb="FF00B050"/>
      <name val="Arial CE"/>
      <charset val="238"/>
    </font>
    <font>
      <b/>
      <u/>
      <sz val="10"/>
      <color theme="1"/>
      <name val="Arial CE"/>
      <charset val="238"/>
    </font>
    <font>
      <u/>
      <sz val="10"/>
      <name val="Arial CE"/>
      <charset val="238"/>
    </font>
    <font>
      <sz val="10"/>
      <color indexed="12"/>
      <name val="Arial CE"/>
      <charset val="238"/>
    </font>
    <font>
      <sz val="10"/>
      <color rgb="FF00B050"/>
      <name val="Arial CE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charset val="238"/>
    </font>
    <font>
      <b/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rgb="FF0000FF"/>
      <name val="Arial CE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31"/>
      </patternFill>
    </fill>
    <fill>
      <patternFill patternType="solid">
        <fgColor theme="9" tint="0.59999389629810485"/>
        <bgColor indexed="64"/>
      </patternFill>
    </fill>
  </fills>
  <borders count="21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3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38" fillId="18" borderId="6" applyNumberForma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54" fillId="0" borderId="0"/>
    <xf numFmtId="0" fontId="8" fillId="0" borderId="176" applyNumberFormat="0" applyFill="0" applyAlignment="0" applyProtection="0"/>
    <xf numFmtId="43" fontId="38" fillId="0" borderId="0" applyFont="0" applyFill="0" applyBorder="0" applyAlignment="0" applyProtection="0"/>
  </cellStyleXfs>
  <cellXfs count="850">
    <xf numFmtId="0" fontId="0" fillId="0" borderId="0" xfId="0"/>
    <xf numFmtId="0" fontId="18" fillId="0" borderId="0" xfId="0" applyFont="1"/>
    <xf numFmtId="0" fontId="20" fillId="0" borderId="0" xfId="0" applyFont="1"/>
    <xf numFmtId="0" fontId="22" fillId="0" borderId="0" xfId="0" applyFont="1" applyProtection="1">
      <protection locked="0"/>
    </xf>
    <xf numFmtId="0" fontId="0" fillId="0" borderId="0" xfId="0" applyAlignment="1">
      <alignment horizontal="center"/>
    </xf>
    <xf numFmtId="0" fontId="21" fillId="0" borderId="12" xfId="0" applyFont="1" applyBorder="1" applyAlignment="1">
      <alignment horizontal="center"/>
    </xf>
    <xf numFmtId="0" fontId="0" fillId="0" borderId="12" xfId="0" applyBorder="1"/>
    <xf numFmtId="0" fontId="0" fillId="0" borderId="26" xfId="0" applyBorder="1"/>
    <xf numFmtId="14" fontId="0" fillId="0" borderId="0" xfId="0" applyNumberFormat="1"/>
    <xf numFmtId="0" fontId="21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center"/>
    </xf>
    <xf numFmtId="0" fontId="0" fillId="0" borderId="11" xfId="0" applyBorder="1"/>
    <xf numFmtId="0" fontId="23" fillId="0" borderId="0" xfId="0" applyFont="1"/>
    <xf numFmtId="0" fontId="0" fillId="0" borderId="0" xfId="0" applyProtection="1">
      <protection locked="0"/>
    </xf>
    <xf numFmtId="0" fontId="24" fillId="0" borderId="0" xfId="0" applyFont="1"/>
    <xf numFmtId="0" fontId="25" fillId="0" borderId="0" xfId="0" applyFont="1"/>
    <xf numFmtId="14" fontId="0" fillId="0" borderId="0" xfId="0" applyNumberFormat="1" applyProtection="1">
      <protection locked="0"/>
    </xf>
    <xf numFmtId="0" fontId="26" fillId="0" borderId="0" xfId="0" applyFont="1" applyProtection="1">
      <protection locked="0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8" fillId="0" borderId="0" xfId="0" applyFont="1"/>
    <xf numFmtId="0" fontId="27" fillId="0" borderId="0" xfId="0" applyFont="1"/>
    <xf numFmtId="0" fontId="29" fillId="0" borderId="0" xfId="0" applyFont="1"/>
    <xf numFmtId="0" fontId="22" fillId="0" borderId="0" xfId="0" applyFont="1"/>
    <xf numFmtId="0" fontId="0" fillId="0" borderId="40" xfId="0" applyBorder="1" applyAlignment="1">
      <alignment horizontal="center"/>
    </xf>
    <xf numFmtId="0" fontId="0" fillId="0" borderId="17" xfId="0" applyBorder="1"/>
    <xf numFmtId="0" fontId="19" fillId="0" borderId="0" xfId="0" applyFont="1" applyProtection="1">
      <protection locked="0"/>
    </xf>
    <xf numFmtId="0" fontId="19" fillId="0" borderId="33" xfId="0" applyFont="1" applyBorder="1" applyProtection="1">
      <protection locked="0"/>
    </xf>
    <xf numFmtId="0" fontId="19" fillId="0" borderId="31" xfId="0" applyFont="1" applyBorder="1" applyProtection="1">
      <protection locked="0"/>
    </xf>
    <xf numFmtId="0" fontId="0" fillId="0" borderId="23" xfId="0" applyBorder="1"/>
    <xf numFmtId="0" fontId="21" fillId="0" borderId="36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2" fillId="24" borderId="75" xfId="0" applyFont="1" applyFill="1" applyBorder="1" applyAlignment="1">
      <alignment horizontal="center"/>
    </xf>
    <xf numFmtId="0" fontId="21" fillId="19" borderId="76" xfId="0" applyFont="1" applyFill="1" applyBorder="1" applyAlignment="1">
      <alignment horizontal="center"/>
    </xf>
    <xf numFmtId="0" fontId="40" fillId="0" borderId="0" xfId="0" applyFont="1"/>
    <xf numFmtId="0" fontId="41" fillId="0" borderId="0" xfId="0" applyFont="1" applyProtection="1">
      <protection locked="0"/>
    </xf>
    <xf numFmtId="14" fontId="22" fillId="0" borderId="0" xfId="0" applyNumberFormat="1" applyFont="1" applyProtection="1">
      <protection locked="0"/>
    </xf>
    <xf numFmtId="0" fontId="43" fillId="0" borderId="41" xfId="0" applyFont="1" applyBorder="1" applyProtection="1">
      <protection locked="0"/>
    </xf>
    <xf numFmtId="3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83" xfId="0" applyBorder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0" fontId="40" fillId="0" borderId="0" xfId="0" applyFont="1" applyProtection="1">
      <protection locked="0"/>
    </xf>
    <xf numFmtId="0" fontId="19" fillId="0" borderId="25" xfId="0" applyFont="1" applyBorder="1"/>
    <xf numFmtId="0" fontId="19" fillId="0" borderId="0" xfId="0" applyFont="1"/>
    <xf numFmtId="0" fontId="43" fillId="0" borderId="29" xfId="0" applyFont="1" applyBorder="1" applyProtection="1">
      <protection locked="0"/>
    </xf>
    <xf numFmtId="0" fontId="54" fillId="0" borderId="0" xfId="42"/>
    <xf numFmtId="0" fontId="54" fillId="0" borderId="133" xfId="42" applyBorder="1" applyAlignment="1">
      <alignment horizontal="center" vertical="center" wrapText="1"/>
    </xf>
    <xf numFmtId="167" fontId="54" fillId="17" borderId="133" xfId="42" applyNumberFormat="1" applyFill="1" applyBorder="1" applyAlignment="1">
      <alignment horizontal="center"/>
    </xf>
    <xf numFmtId="0" fontId="55" fillId="0" borderId="133" xfId="42" applyFont="1" applyBorder="1" applyAlignment="1">
      <alignment horizontal="center"/>
    </xf>
    <xf numFmtId="0" fontId="54" fillId="0" borderId="133" xfId="42" applyBorder="1" applyAlignment="1">
      <alignment horizontal="left"/>
    </xf>
    <xf numFmtId="0" fontId="54" fillId="0" borderId="133" xfId="42" applyBorder="1"/>
    <xf numFmtId="168" fontId="54" fillId="0" borderId="133" xfId="42" applyNumberFormat="1" applyBorder="1"/>
    <xf numFmtId="0" fontId="55" fillId="0" borderId="133" xfId="42" applyFont="1" applyBorder="1" applyAlignment="1">
      <alignment horizontal="left"/>
    </xf>
    <xf numFmtId="168" fontId="55" fillId="0" borderId="133" xfId="42" applyNumberFormat="1" applyFont="1" applyBorder="1"/>
    <xf numFmtId="0" fontId="55" fillId="0" borderId="133" xfId="42" applyFont="1" applyBorder="1"/>
    <xf numFmtId="0" fontId="54" fillId="0" borderId="133" xfId="42" applyBorder="1" applyAlignment="1">
      <alignment horizontal="left" vertical="center"/>
    </xf>
    <xf numFmtId="0" fontId="54" fillId="0" borderId="0" xfId="42" applyAlignment="1">
      <alignment horizontal="left"/>
    </xf>
    <xf numFmtId="168" fontId="54" fillId="0" borderId="0" xfId="42" applyNumberFormat="1"/>
    <xf numFmtId="0" fontId="0" fillId="0" borderId="63" xfId="0" applyBorder="1" applyProtection="1">
      <protection locked="0"/>
    </xf>
    <xf numFmtId="0" fontId="0" fillId="0" borderId="64" xfId="0" applyBorder="1" applyProtection="1">
      <protection locked="0"/>
    </xf>
    <xf numFmtId="14" fontId="54" fillId="0" borderId="0" xfId="42" applyNumberFormat="1"/>
    <xf numFmtId="0" fontId="19" fillId="0" borderId="68" xfId="0" applyFont="1" applyBorder="1" applyProtection="1">
      <protection locked="0"/>
    </xf>
    <xf numFmtId="0" fontId="19" fillId="0" borderId="137" xfId="0" applyFont="1" applyBorder="1" applyProtection="1">
      <protection locked="0"/>
    </xf>
    <xf numFmtId="0" fontId="19" fillId="0" borderId="72" xfId="0" applyFont="1" applyBorder="1" applyProtection="1">
      <protection locked="0"/>
    </xf>
    <xf numFmtId="0" fontId="58" fillId="19" borderId="0" xfId="0" applyFont="1" applyFill="1"/>
    <xf numFmtId="0" fontId="0" fillId="0" borderId="64" xfId="0" applyBorder="1"/>
    <xf numFmtId="0" fontId="48" fillId="0" borderId="0" xfId="0" applyFont="1"/>
    <xf numFmtId="0" fontId="2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9" fillId="0" borderId="0" xfId="0" applyFont="1" applyAlignment="1">
      <alignment horizontal="left"/>
    </xf>
    <xf numFmtId="0" fontId="29" fillId="19" borderId="0" xfId="0" applyFont="1" applyFill="1"/>
    <xf numFmtId="0" fontId="19" fillId="0" borderId="29" xfId="0" applyFont="1" applyBorder="1" applyProtection="1">
      <protection locked="0"/>
    </xf>
    <xf numFmtId="0" fontId="59" fillId="0" borderId="0" xfId="0" applyFont="1" applyAlignment="1">
      <alignment horizontal="centerContinuous" vertical="justify"/>
    </xf>
    <xf numFmtId="0" fontId="0" fillId="0" borderId="0" xfId="0" applyAlignment="1">
      <alignment horizontal="centerContinuous" vertical="justify"/>
    </xf>
    <xf numFmtId="0" fontId="0" fillId="0" borderId="0" xfId="0" applyAlignment="1">
      <alignment horizontal="centerContinuous"/>
    </xf>
    <xf numFmtId="0" fontId="33" fillId="0" borderId="18" xfId="0" applyFont="1" applyBorder="1"/>
    <xf numFmtId="0" fontId="19" fillId="0" borderId="20" xfId="0" applyFont="1" applyBorder="1"/>
    <xf numFmtId="0" fontId="19" fillId="0" borderId="0" xfId="0" applyFont="1" applyAlignment="1">
      <alignment horizontal="centerContinuous"/>
    </xf>
    <xf numFmtId="0" fontId="58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0" fillId="0" borderId="165" xfId="0" applyBorder="1"/>
    <xf numFmtId="0" fontId="21" fillId="0" borderId="12" xfId="0" applyFont="1" applyBorder="1"/>
    <xf numFmtId="0" fontId="29" fillId="0" borderId="0" xfId="0" applyFont="1" applyAlignment="1" applyProtection="1">
      <alignment horizontal="center"/>
      <protection locked="0"/>
    </xf>
    <xf numFmtId="0" fontId="21" fillId="0" borderId="26" xfId="0" applyFont="1" applyBorder="1"/>
    <xf numFmtId="0" fontId="66" fillId="0" borderId="0" xfId="0" applyFont="1" applyProtection="1">
      <protection locked="0"/>
    </xf>
    <xf numFmtId="0" fontId="19" fillId="0" borderId="0" xfId="0" applyFont="1" applyAlignment="1">
      <alignment vertical="center"/>
    </xf>
    <xf numFmtId="0" fontId="31" fillId="0" borderId="0" xfId="0" applyFont="1" applyProtection="1">
      <protection locked="0"/>
    </xf>
    <xf numFmtId="14" fontId="33" fillId="25" borderId="0" xfId="0" applyNumberFormat="1" applyFont="1" applyFill="1" applyProtection="1">
      <protection locked="0"/>
    </xf>
    <xf numFmtId="14" fontId="19" fillId="0" borderId="0" xfId="0" applyNumberFormat="1" applyFont="1" applyProtection="1">
      <protection locked="0"/>
    </xf>
    <xf numFmtId="0" fontId="52" fillId="0" borderId="0" xfId="0" applyFont="1" applyProtection="1">
      <protection locked="0"/>
    </xf>
    <xf numFmtId="14" fontId="33" fillId="0" borderId="0" xfId="0" applyNumberFormat="1" applyFont="1" applyProtection="1">
      <protection locked="0"/>
    </xf>
    <xf numFmtId="0" fontId="18" fillId="0" borderId="0" xfId="0" applyFont="1" applyProtection="1">
      <protection locked="0"/>
    </xf>
    <xf numFmtId="14" fontId="52" fillId="25" borderId="0" xfId="0" applyNumberFormat="1" applyFont="1" applyFill="1"/>
    <xf numFmtId="0" fontId="29" fillId="0" borderId="16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9" fillId="29" borderId="16" xfId="0" applyFont="1" applyFill="1" applyBorder="1" applyAlignment="1">
      <alignment horizontal="center"/>
    </xf>
    <xf numFmtId="0" fontId="29" fillId="29" borderId="27" xfId="0" applyFont="1" applyFill="1" applyBorder="1" applyAlignment="1">
      <alignment horizontal="center"/>
    </xf>
    <xf numFmtId="0" fontId="62" fillId="0" borderId="68" xfId="0" applyFont="1" applyBorder="1" applyAlignment="1">
      <alignment horizontal="left"/>
    </xf>
    <xf numFmtId="0" fontId="61" fillId="0" borderId="68" xfId="0" applyFont="1" applyBorder="1" applyAlignment="1">
      <alignment horizontal="left"/>
    </xf>
    <xf numFmtId="0" fontId="63" fillId="0" borderId="0" xfId="0" applyFont="1" applyAlignment="1">
      <alignment horizontal="center" vertical="center"/>
    </xf>
    <xf numFmtId="0" fontId="63" fillId="0" borderId="0" xfId="0" applyFont="1" applyAlignment="1">
      <alignment horizontal="left" vertical="center"/>
    </xf>
    <xf numFmtId="164" fontId="29" fillId="29" borderId="27" xfId="0" applyNumberFormat="1" applyFont="1" applyFill="1" applyBorder="1" applyAlignment="1">
      <alignment horizontal="right"/>
    </xf>
    <xf numFmtId="0" fontId="29" fillId="29" borderId="166" xfId="0" applyFont="1" applyFill="1" applyBorder="1" applyAlignment="1">
      <alignment horizontal="center"/>
    </xf>
    <xf numFmtId="0" fontId="70" fillId="0" borderId="19" xfId="0" applyFont="1" applyBorder="1" applyAlignment="1">
      <alignment horizontal="center"/>
    </xf>
    <xf numFmtId="0" fontId="71" fillId="0" borderId="10" xfId="0" applyFont="1" applyBorder="1"/>
    <xf numFmtId="0" fontId="71" fillId="0" borderId="11" xfId="0" applyFont="1" applyBorder="1" applyAlignment="1" applyProtection="1">
      <alignment horizontal="center"/>
      <protection locked="0"/>
    </xf>
    <xf numFmtId="0" fontId="42" fillId="0" borderId="18" xfId="0" applyFont="1" applyBorder="1" applyAlignment="1">
      <alignment horizontal="fill"/>
    </xf>
    <xf numFmtId="0" fontId="69" fillId="0" borderId="20" xfId="0" applyFont="1" applyBorder="1" applyAlignment="1">
      <alignment horizontal="fill"/>
    </xf>
    <xf numFmtId="0" fontId="0" fillId="0" borderId="19" xfId="0" applyBorder="1" applyAlignment="1">
      <alignment horizontal="fill"/>
    </xf>
    <xf numFmtId="0" fontId="42" fillId="30" borderId="61" xfId="0" applyFont="1" applyFill="1" applyBorder="1"/>
    <xf numFmtId="0" fontId="0" fillId="30" borderId="28" xfId="0" applyFill="1" applyBorder="1"/>
    <xf numFmtId="0" fontId="0" fillId="30" borderId="104" xfId="0" applyFill="1" applyBorder="1"/>
    <xf numFmtId="0" fontId="42" fillId="30" borderId="129" xfId="0" applyFont="1" applyFill="1" applyBorder="1"/>
    <xf numFmtId="0" fontId="0" fillId="30" borderId="29" xfId="0" applyFill="1" applyBorder="1"/>
    <xf numFmtId="0" fontId="0" fillId="30" borderId="58" xfId="0" applyFill="1" applyBorder="1"/>
    <xf numFmtId="0" fontId="42" fillId="30" borderId="94" xfId="0" applyFont="1" applyFill="1" applyBorder="1"/>
    <xf numFmtId="0" fontId="42" fillId="30" borderId="51" xfId="0" applyFont="1" applyFill="1" applyBorder="1"/>
    <xf numFmtId="0" fontId="0" fillId="30" borderId="31" xfId="0" applyFill="1" applyBorder="1"/>
    <xf numFmtId="0" fontId="42" fillId="30" borderId="13" xfId="0" applyFont="1" applyFill="1" applyBorder="1"/>
    <xf numFmtId="0" fontId="0" fillId="30" borderId="14" xfId="0" applyFill="1" applyBorder="1"/>
    <xf numFmtId="0" fontId="0" fillId="30" borderId="15" xfId="0" applyFill="1" applyBorder="1"/>
    <xf numFmtId="0" fontId="69" fillId="0" borderId="0" xfId="0" applyFont="1"/>
    <xf numFmtId="0" fontId="33" fillId="0" borderId="0" xfId="0" applyFont="1" applyAlignment="1">
      <alignment horizontal="center"/>
    </xf>
    <xf numFmtId="0" fontId="21" fillId="0" borderId="48" xfId="0" applyFont="1" applyBorder="1" applyAlignment="1">
      <alignment horizontal="center"/>
    </xf>
    <xf numFmtId="0" fontId="65" fillId="0" borderId="16" xfId="0" applyFont="1" applyBorder="1"/>
    <xf numFmtId="0" fontId="43" fillId="0" borderId="10" xfId="0" applyFont="1" applyBorder="1" applyProtection="1">
      <protection locked="0"/>
    </xf>
    <xf numFmtId="0" fontId="43" fillId="0" borderId="11" xfId="0" applyFont="1" applyBorder="1" applyProtection="1">
      <protection locked="0"/>
    </xf>
    <xf numFmtId="0" fontId="43" fillId="0" borderId="12" xfId="0" applyFont="1" applyBorder="1" applyProtection="1">
      <protection locked="0"/>
    </xf>
    <xf numFmtId="0" fontId="43" fillId="0" borderId="17" xfId="0" applyFont="1" applyBorder="1" applyProtection="1">
      <protection locked="0"/>
    </xf>
    <xf numFmtId="0" fontId="43" fillId="0" borderId="57" xfId="0" applyFont="1" applyBorder="1"/>
    <xf numFmtId="0" fontId="43" fillId="0" borderId="58" xfId="0" applyFont="1" applyBorder="1" applyProtection="1">
      <protection locked="0"/>
    </xf>
    <xf numFmtId="0" fontId="43" fillId="0" borderId="35" xfId="0" applyFont="1" applyBorder="1" applyProtection="1">
      <protection locked="0"/>
    </xf>
    <xf numFmtId="0" fontId="43" fillId="0" borderId="25" xfId="0" applyFont="1" applyBorder="1" applyProtection="1">
      <protection locked="0"/>
    </xf>
    <xf numFmtId="0" fontId="43" fillId="0" borderId="0" xfId="0" applyFont="1" applyProtection="1">
      <protection locked="0"/>
    </xf>
    <xf numFmtId="0" fontId="43" fillId="0" borderId="26" xfId="0" applyFont="1" applyBorder="1" applyProtection="1">
      <protection locked="0"/>
    </xf>
    <xf numFmtId="0" fontId="43" fillId="0" borderId="40" xfId="0" applyFont="1" applyBorder="1" applyProtection="1">
      <protection locked="0"/>
    </xf>
    <xf numFmtId="0" fontId="43" fillId="0" borderId="33" xfId="0" applyFont="1" applyBorder="1" applyProtection="1">
      <protection locked="0"/>
    </xf>
    <xf numFmtId="0" fontId="43" fillId="0" borderId="59" xfId="0" applyFont="1" applyBorder="1" applyProtection="1">
      <protection locked="0"/>
    </xf>
    <xf numFmtId="0" fontId="43" fillId="0" borderId="45" xfId="0" applyFont="1" applyBorder="1" applyProtection="1">
      <protection locked="0"/>
    </xf>
    <xf numFmtId="0" fontId="43" fillId="0" borderId="13" xfId="0" applyFont="1" applyBorder="1" applyProtection="1">
      <protection locked="0"/>
    </xf>
    <xf numFmtId="0" fontId="43" fillId="0" borderId="14" xfId="0" applyFont="1" applyBorder="1" applyProtection="1">
      <protection locked="0"/>
    </xf>
    <xf numFmtId="0" fontId="43" fillId="0" borderId="15" xfId="0" applyFont="1" applyBorder="1" applyProtection="1">
      <protection locked="0"/>
    </xf>
    <xf numFmtId="0" fontId="43" fillId="0" borderId="22" xfId="0" applyFont="1" applyBorder="1"/>
    <xf numFmtId="0" fontId="52" fillId="0" borderId="0" xfId="0" applyFont="1"/>
    <xf numFmtId="0" fontId="43" fillId="0" borderId="0" xfId="0" applyFont="1"/>
    <xf numFmtId="0" fontId="43" fillId="0" borderId="83" xfId="0" applyFont="1" applyBorder="1"/>
    <xf numFmtId="0" fontId="65" fillId="0" borderId="10" xfId="0" applyFont="1" applyBorder="1"/>
    <xf numFmtId="0" fontId="19" fillId="0" borderId="85" xfId="0" applyFont="1" applyBorder="1" applyProtection="1">
      <protection locked="0"/>
    </xf>
    <xf numFmtId="0" fontId="19" fillId="0" borderId="88" xfId="0" applyFont="1" applyBorder="1" applyProtection="1">
      <protection locked="0"/>
    </xf>
    <xf numFmtId="0" fontId="19" fillId="0" borderId="138" xfId="0" applyFont="1" applyBorder="1" applyProtection="1">
      <protection locked="0"/>
    </xf>
    <xf numFmtId="0" fontId="19" fillId="0" borderId="130" xfId="0" applyFont="1" applyBorder="1" applyProtection="1">
      <protection locked="0"/>
    </xf>
    <xf numFmtId="0" fontId="19" fillId="0" borderId="134" xfId="0" applyFont="1" applyBorder="1" applyProtection="1">
      <protection locked="0"/>
    </xf>
    <xf numFmtId="0" fontId="19" fillId="0" borderId="139" xfId="0" applyFont="1" applyBorder="1" applyProtection="1">
      <protection locked="0"/>
    </xf>
    <xf numFmtId="0" fontId="19" fillId="0" borderId="87" xfId="0" applyFont="1" applyBorder="1" applyProtection="1">
      <protection locked="0"/>
    </xf>
    <xf numFmtId="0" fontId="19" fillId="0" borderId="140" xfId="0" applyFont="1" applyBorder="1" applyProtection="1">
      <protection locked="0"/>
    </xf>
    <xf numFmtId="0" fontId="19" fillId="0" borderId="14" xfId="0" applyFont="1" applyBorder="1" applyProtection="1">
      <protection locked="0"/>
    </xf>
    <xf numFmtId="0" fontId="19" fillId="0" borderId="89" xfId="0" applyFont="1" applyBorder="1" applyProtection="1">
      <protection locked="0"/>
    </xf>
    <xf numFmtId="0" fontId="19" fillId="0" borderId="13" xfId="0" applyFont="1" applyBorder="1"/>
    <xf numFmtId="0" fontId="18" fillId="0" borderId="141" xfId="0" applyFont="1" applyBorder="1"/>
    <xf numFmtId="0" fontId="19" fillId="0" borderId="142" xfId="0" applyFont="1" applyBorder="1"/>
    <xf numFmtId="0" fontId="19" fillId="0" borderId="143" xfId="0" applyFont="1" applyBorder="1"/>
    <xf numFmtId="0" fontId="19" fillId="0" borderId="144" xfId="0" applyFont="1" applyBorder="1"/>
    <xf numFmtId="0" fontId="31" fillId="26" borderId="10" xfId="0" applyFont="1" applyFill="1" applyBorder="1"/>
    <xf numFmtId="0" fontId="19" fillId="26" borderId="0" xfId="0" applyFont="1" applyFill="1"/>
    <xf numFmtId="0" fontId="19" fillId="26" borderId="0" xfId="0" applyFont="1" applyFill="1" applyAlignment="1">
      <alignment horizontal="right"/>
    </xf>
    <xf numFmtId="0" fontId="33" fillId="26" borderId="26" xfId="0" applyFont="1" applyFill="1" applyBorder="1" applyAlignment="1">
      <alignment horizontal="center"/>
    </xf>
    <xf numFmtId="0" fontId="33" fillId="26" borderId="40" xfId="0" applyFont="1" applyFill="1" applyBorder="1" applyAlignment="1">
      <alignment horizontal="center"/>
    </xf>
    <xf numFmtId="0" fontId="31" fillId="0" borderId="10" xfId="0" applyFont="1" applyBorder="1"/>
    <xf numFmtId="0" fontId="19" fillId="0" borderId="11" xfId="0" applyFont="1" applyBorder="1"/>
    <xf numFmtId="0" fontId="19" fillId="0" borderId="11" xfId="0" applyFont="1" applyBorder="1" applyAlignment="1">
      <alignment horizontal="right"/>
    </xf>
    <xf numFmtId="0" fontId="33" fillId="0" borderId="12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19" fillId="0" borderId="20" xfId="0" applyFont="1" applyBorder="1" applyAlignment="1">
      <alignment horizontal="right"/>
    </xf>
    <xf numFmtId="0" fontId="33" fillId="0" borderId="20" xfId="0" applyFont="1" applyBorder="1" applyAlignment="1">
      <alignment horizontal="center"/>
    </xf>
    <xf numFmtId="0" fontId="33" fillId="0" borderId="73" xfId="0" applyFont="1" applyBorder="1" applyAlignment="1">
      <alignment horizontal="center"/>
    </xf>
    <xf numFmtId="0" fontId="31" fillId="0" borderId="18" xfId="0" applyFont="1" applyBorder="1"/>
    <xf numFmtId="0" fontId="19" fillId="26" borderId="20" xfId="0" applyFont="1" applyFill="1" applyBorder="1"/>
    <xf numFmtId="0" fontId="19" fillId="26" borderId="20" xfId="0" applyFont="1" applyFill="1" applyBorder="1" applyAlignment="1">
      <alignment horizontal="right"/>
    </xf>
    <xf numFmtId="0" fontId="33" fillId="26" borderId="20" xfId="0" applyFont="1" applyFill="1" applyBorder="1" applyAlignment="1">
      <alignment horizontal="center"/>
    </xf>
    <xf numFmtId="0" fontId="33" fillId="26" borderId="73" xfId="0" applyFont="1" applyFill="1" applyBorder="1" applyAlignment="1">
      <alignment horizontal="center"/>
    </xf>
    <xf numFmtId="0" fontId="18" fillId="0" borderId="10" xfId="0" applyFont="1" applyBorder="1"/>
    <xf numFmtId="0" fontId="18" fillId="0" borderId="0" xfId="0" applyFont="1" applyAlignment="1">
      <alignment horizontal="left"/>
    </xf>
    <xf numFmtId="14" fontId="19" fillId="0" borderId="0" xfId="0" applyNumberFormat="1" applyFont="1" applyAlignment="1">
      <alignment horizontal="left"/>
    </xf>
    <xf numFmtId="14" fontId="19" fillId="0" borderId="0" xfId="0" applyNumberFormat="1" applyFont="1"/>
    <xf numFmtId="0" fontId="43" fillId="0" borderId="82" xfId="0" applyFont="1" applyBorder="1" applyProtection="1">
      <protection locked="0"/>
    </xf>
    <xf numFmtId="0" fontId="43" fillId="0" borderId="103" xfId="0" applyFont="1" applyBorder="1" applyProtection="1">
      <protection locked="0"/>
    </xf>
    <xf numFmtId="0" fontId="51" fillId="0" borderId="103" xfId="0" applyFont="1" applyBorder="1" applyProtection="1">
      <protection locked="0"/>
    </xf>
    <xf numFmtId="0" fontId="43" fillId="0" borderId="72" xfId="0" applyFont="1" applyBorder="1" applyProtection="1">
      <protection locked="0"/>
    </xf>
    <xf numFmtId="0" fontId="43" fillId="0" borderId="86" xfId="0" applyFont="1" applyBorder="1" applyAlignment="1" applyProtection="1">
      <alignment horizontal="center" vertical="center"/>
      <protection locked="0"/>
    </xf>
    <xf numFmtId="0" fontId="43" fillId="0" borderId="108" xfId="0" applyFont="1" applyBorder="1" applyProtection="1">
      <protection locked="0"/>
    </xf>
    <xf numFmtId="0" fontId="43" fillId="0" borderId="90" xfId="0" applyFont="1" applyBorder="1" applyAlignment="1" applyProtection="1">
      <alignment horizontal="center" vertical="center"/>
      <protection locked="0"/>
    </xf>
    <xf numFmtId="1" fontId="43" fillId="0" borderId="103" xfId="0" applyNumberFormat="1" applyFont="1" applyBorder="1" applyProtection="1">
      <protection locked="0"/>
    </xf>
    <xf numFmtId="0" fontId="43" fillId="0" borderId="121" xfId="0" applyFont="1" applyBorder="1" applyProtection="1">
      <protection locked="0"/>
    </xf>
    <xf numFmtId="0" fontId="43" fillId="0" borderId="126" xfId="0" applyFont="1" applyBorder="1" applyAlignment="1" applyProtection="1">
      <alignment horizontal="center" vertical="center"/>
      <protection locked="0"/>
    </xf>
    <xf numFmtId="0" fontId="43" fillId="0" borderId="0" xfId="0" applyFont="1" applyAlignment="1">
      <alignment horizontal="center"/>
    </xf>
    <xf numFmtId="0" fontId="52" fillId="0" borderId="108" xfId="0" applyFont="1" applyBorder="1" applyAlignment="1">
      <alignment horizontal="center"/>
    </xf>
    <xf numFmtId="0" fontId="43" fillId="0" borderId="126" xfId="0" applyFont="1" applyBorder="1" applyAlignment="1">
      <alignment vertical="center"/>
    </xf>
    <xf numFmtId="0" fontId="43" fillId="0" borderId="86" xfId="0" applyFont="1" applyBorder="1" applyAlignment="1">
      <alignment vertical="center"/>
    </xf>
    <xf numFmtId="0" fontId="42" fillId="0" borderId="107" xfId="0" applyFont="1" applyBorder="1" applyAlignment="1" applyProtection="1">
      <alignment horizontal="center" vertical="center"/>
      <protection locked="0"/>
    </xf>
    <xf numFmtId="0" fontId="43" fillId="0" borderId="0" xfId="0" applyFont="1" applyAlignment="1">
      <alignment horizontal="center" vertical="center"/>
    </xf>
    <xf numFmtId="0" fontId="43" fillId="0" borderId="121" xfId="0" applyFont="1" applyBorder="1" applyAlignment="1">
      <alignment horizontal="center" vertical="center"/>
    </xf>
    <xf numFmtId="0" fontId="43" fillId="0" borderId="103" xfId="0" applyFont="1" applyBorder="1" applyAlignment="1">
      <alignment horizontal="center" vertical="center"/>
    </xf>
    <xf numFmtId="0" fontId="52" fillId="0" borderId="170" xfId="0" applyFont="1" applyBorder="1" applyAlignment="1">
      <alignment horizontal="center" vertical="center"/>
    </xf>
    <xf numFmtId="0" fontId="52" fillId="0" borderId="128" xfId="0" applyFont="1" applyBorder="1" applyAlignment="1">
      <alignment horizontal="center" vertical="center"/>
    </xf>
    <xf numFmtId="0" fontId="43" fillId="0" borderId="169" xfId="0" applyFont="1" applyBorder="1" applyAlignment="1">
      <alignment vertical="center"/>
    </xf>
    <xf numFmtId="0" fontId="43" fillId="0" borderId="127" xfId="0" applyFont="1" applyBorder="1" applyAlignment="1">
      <alignment vertical="center"/>
    </xf>
    <xf numFmtId="0" fontId="43" fillId="0" borderId="162" xfId="0" applyFont="1" applyBorder="1" applyAlignment="1">
      <alignment vertical="center"/>
    </xf>
    <xf numFmtId="0" fontId="43" fillId="0" borderId="114" xfId="0" applyFont="1" applyBorder="1" applyAlignment="1">
      <alignment vertical="center"/>
    </xf>
    <xf numFmtId="0" fontId="52" fillId="0" borderId="123" xfId="0" applyFont="1" applyBorder="1" applyAlignment="1">
      <alignment horizontal="center" vertical="center"/>
    </xf>
    <xf numFmtId="0" fontId="43" fillId="0" borderId="122" xfId="0" applyFont="1" applyBorder="1" applyAlignment="1">
      <alignment vertical="center"/>
    </xf>
    <xf numFmtId="0" fontId="43" fillId="0" borderId="72" xfId="0" applyFont="1" applyBorder="1" applyAlignment="1">
      <alignment vertical="center"/>
    </xf>
    <xf numFmtId="0" fontId="0" fillId="0" borderId="0" xfId="0" applyAlignment="1">
      <alignment vertical="center"/>
    </xf>
    <xf numFmtId="0" fontId="43" fillId="0" borderId="170" xfId="0" applyFont="1" applyBorder="1" applyAlignment="1">
      <alignment vertical="center"/>
    </xf>
    <xf numFmtId="0" fontId="43" fillId="0" borderId="123" xfId="0" applyFont="1" applyBorder="1" applyAlignment="1">
      <alignment vertical="center"/>
    </xf>
    <xf numFmtId="0" fontId="43" fillId="0" borderId="128" xfId="0" applyFont="1" applyBorder="1" applyAlignment="1">
      <alignment vertical="center"/>
    </xf>
    <xf numFmtId="0" fontId="43" fillId="0" borderId="90" xfId="0" applyFont="1" applyBorder="1" applyAlignment="1">
      <alignment vertical="center"/>
    </xf>
    <xf numFmtId="0" fontId="52" fillId="0" borderId="111" xfId="0" applyFont="1" applyBorder="1" applyAlignment="1">
      <alignment horizontal="centerContinuous"/>
    </xf>
    <xf numFmtId="0" fontId="52" fillId="0" borderId="123" xfId="0" applyFont="1" applyBorder="1" applyAlignment="1">
      <alignment horizontal="centerContinuous"/>
    </xf>
    <xf numFmtId="0" fontId="43" fillId="0" borderId="112" xfId="0" applyFont="1" applyBorder="1" applyAlignment="1">
      <alignment horizontal="centerContinuous" vertical="center"/>
    </xf>
    <xf numFmtId="0" fontId="43" fillId="0" borderId="122" xfId="0" applyFont="1" applyBorder="1" applyAlignment="1">
      <alignment horizontal="centerContinuous" vertical="center"/>
    </xf>
    <xf numFmtId="0" fontId="43" fillId="0" borderId="110" xfId="0" applyFont="1" applyBorder="1" applyAlignment="1">
      <alignment horizontal="centerContinuous" vertical="center"/>
    </xf>
    <xf numFmtId="0" fontId="43" fillId="0" borderId="72" xfId="0" applyFont="1" applyBorder="1" applyAlignment="1">
      <alignment horizontal="centerContinuous" vertical="center"/>
    </xf>
    <xf numFmtId="0" fontId="43" fillId="0" borderId="111" xfId="0" applyFont="1" applyBorder="1" applyAlignment="1">
      <alignment horizontal="centerContinuous" vertical="center"/>
    </xf>
    <xf numFmtId="0" fontId="43" fillId="0" borderId="123" xfId="0" applyFont="1" applyBorder="1" applyAlignment="1">
      <alignment horizontal="centerContinuous" vertical="center"/>
    </xf>
    <xf numFmtId="0" fontId="52" fillId="0" borderId="169" xfId="0" applyFont="1" applyBorder="1" applyAlignment="1" applyProtection="1">
      <alignment horizontal="centerContinuous" wrapText="1"/>
      <protection locked="0"/>
    </xf>
    <xf numFmtId="0" fontId="52" fillId="0" borderId="122" xfId="0" applyFont="1" applyBorder="1" applyAlignment="1" applyProtection="1">
      <alignment horizontal="centerContinuous" wrapText="1"/>
      <protection locked="0"/>
    </xf>
    <xf numFmtId="0" fontId="29" fillId="0" borderId="25" xfId="0" applyFont="1" applyBorder="1"/>
    <xf numFmtId="0" fontId="0" fillId="0" borderId="171" xfId="0" applyBorder="1"/>
    <xf numFmtId="0" fontId="0" fillId="0" borderId="172" xfId="0" applyBorder="1"/>
    <xf numFmtId="0" fontId="33" fillId="0" borderId="172" xfId="0" applyFont="1" applyBorder="1" applyProtection="1">
      <protection locked="0"/>
    </xf>
    <xf numFmtId="14" fontId="0" fillId="0" borderId="172" xfId="0" applyNumberFormat="1" applyBorder="1"/>
    <xf numFmtId="0" fontId="0" fillId="0" borderId="173" xfId="0" applyBorder="1"/>
    <xf numFmtId="0" fontId="29" fillId="29" borderId="0" xfId="0" applyFont="1" applyFill="1" applyAlignment="1">
      <alignment horizontal="centerContinuous" vertical="center"/>
    </xf>
    <xf numFmtId="0" fontId="21" fillId="29" borderId="0" xfId="0" applyFont="1" applyFill="1" applyAlignment="1">
      <alignment horizontal="centerContinuous" vertical="center"/>
    </xf>
    <xf numFmtId="0" fontId="33" fillId="0" borderId="0" xfId="0" applyFont="1" applyProtection="1">
      <protection locked="0"/>
    </xf>
    <xf numFmtId="0" fontId="46" fillId="0" borderId="49" xfId="0" applyFont="1" applyBorder="1" applyProtection="1">
      <protection locked="0"/>
    </xf>
    <xf numFmtId="0" fontId="53" fillId="0" borderId="130" xfId="0" applyFont="1" applyBorder="1" applyProtection="1">
      <protection locked="0"/>
    </xf>
    <xf numFmtId="0" fontId="18" fillId="0" borderId="11" xfId="0" applyFont="1" applyBorder="1"/>
    <xf numFmtId="0" fontId="18" fillId="0" borderId="36" xfId="0" applyFont="1" applyBorder="1"/>
    <xf numFmtId="0" fontId="18" fillId="0" borderId="37" xfId="0" applyFont="1" applyBorder="1" applyAlignment="1">
      <alignment horizontal="center" vertical="center"/>
    </xf>
    <xf numFmtId="0" fontId="18" fillId="0" borderId="12" xfId="0" applyFont="1" applyBorder="1"/>
    <xf numFmtId="0" fontId="19" fillId="0" borderId="72" xfId="0" applyFont="1" applyBorder="1"/>
    <xf numFmtId="0" fontId="19" fillId="0" borderId="95" xfId="0" applyFont="1" applyBorder="1" applyProtection="1">
      <protection locked="0"/>
    </xf>
    <xf numFmtId="0" fontId="19" fillId="0" borderId="96" xfId="0" applyFont="1" applyBorder="1" applyAlignment="1" applyProtection="1">
      <alignment horizontal="left"/>
      <protection locked="0"/>
    </xf>
    <xf numFmtId="0" fontId="19" fillId="0" borderId="39" xfId="0" applyFont="1" applyBorder="1" applyAlignment="1" applyProtection="1">
      <alignment horizontal="left"/>
      <protection locked="0"/>
    </xf>
    <xf numFmtId="0" fontId="19" fillId="0" borderId="98" xfId="0" applyFont="1" applyBorder="1" applyProtection="1">
      <protection locked="0"/>
    </xf>
    <xf numFmtId="0" fontId="19" fillId="0" borderId="98" xfId="0" applyFont="1" applyBorder="1"/>
    <xf numFmtId="0" fontId="19" fillId="0" borderId="99" xfId="0" applyFont="1" applyBorder="1" applyProtection="1">
      <protection locked="0"/>
    </xf>
    <xf numFmtId="0" fontId="19" fillId="0" borderId="100" xfId="0" applyFont="1" applyBorder="1" applyAlignment="1" applyProtection="1">
      <alignment horizontal="left"/>
      <protection locked="0"/>
    </xf>
    <xf numFmtId="0" fontId="18" fillId="0" borderId="98" xfId="0" applyFont="1" applyBorder="1"/>
    <xf numFmtId="0" fontId="18" fillId="0" borderId="99" xfId="0" applyFont="1" applyBorder="1"/>
    <xf numFmtId="0" fontId="19" fillId="0" borderId="99" xfId="0" applyFont="1" applyBorder="1"/>
    <xf numFmtId="0" fontId="19" fillId="0" borderId="98" xfId="0" applyFont="1" applyBorder="1" applyAlignment="1">
      <alignment horizontal="left"/>
    </xf>
    <xf numFmtId="0" fontId="19" fillId="0" borderId="98" xfId="0" applyFont="1" applyBorder="1" applyAlignment="1" applyProtection="1">
      <alignment horizontal="left"/>
      <protection locked="0"/>
    </xf>
    <xf numFmtId="0" fontId="18" fillId="0" borderId="25" xfId="0" applyFont="1" applyBorder="1"/>
    <xf numFmtId="0" fontId="18" fillId="0" borderId="95" xfId="0" applyFont="1" applyBorder="1"/>
    <xf numFmtId="0" fontId="19" fillId="0" borderId="95" xfId="0" applyFont="1" applyBorder="1"/>
    <xf numFmtId="0" fontId="19" fillId="0" borderId="102" xfId="0" applyFont="1" applyBorder="1" applyProtection="1">
      <protection locked="0"/>
    </xf>
    <xf numFmtId="0" fontId="0" fillId="0" borderId="25" xfId="0" applyBorder="1"/>
    <xf numFmtId="0" fontId="0" fillId="0" borderId="174" xfId="0" applyBorder="1"/>
    <xf numFmtId="0" fontId="0" fillId="0" borderId="177" xfId="0" applyBorder="1"/>
    <xf numFmtId="0" fontId="0" fillId="0" borderId="20" xfId="0" applyBorder="1"/>
    <xf numFmtId="0" fontId="0" fillId="0" borderId="178" xfId="0" applyBorder="1"/>
    <xf numFmtId="0" fontId="0" fillId="0" borderId="29" xfId="0" applyBorder="1" applyProtection="1">
      <protection locked="0"/>
    </xf>
    <xf numFmtId="0" fontId="0" fillId="0" borderId="24" xfId="0" applyBorder="1"/>
    <xf numFmtId="14" fontId="22" fillId="0" borderId="0" xfId="0" applyNumberFormat="1" applyFont="1"/>
    <xf numFmtId="0" fontId="30" fillId="0" borderId="0" xfId="0" applyFont="1"/>
    <xf numFmtId="0" fontId="0" fillId="0" borderId="178" xfId="0" applyBorder="1" applyAlignment="1">
      <alignment horizontal="center"/>
    </xf>
    <xf numFmtId="0" fontId="0" fillId="0" borderId="180" xfId="0" applyBorder="1" applyAlignment="1">
      <alignment horizontal="center"/>
    </xf>
    <xf numFmtId="0" fontId="0" fillId="0" borderId="39" xfId="0" applyBorder="1"/>
    <xf numFmtId="0" fontId="19" fillId="0" borderId="41" xfId="0" applyFont="1" applyBorder="1" applyProtection="1">
      <protection locked="0"/>
    </xf>
    <xf numFmtId="0" fontId="19" fillId="0" borderId="42" xfId="0" applyFont="1" applyBorder="1" applyProtection="1">
      <protection locked="0"/>
    </xf>
    <xf numFmtId="0" fontId="19" fillId="0" borderId="25" xfId="0" applyFont="1" applyBorder="1" applyProtection="1">
      <protection locked="0"/>
    </xf>
    <xf numFmtId="0" fontId="19" fillId="0" borderId="29" xfId="0" applyFont="1" applyBorder="1"/>
    <xf numFmtId="0" fontId="19" fillId="0" borderId="42" xfId="0" applyFont="1" applyBorder="1"/>
    <xf numFmtId="0" fontId="0" fillId="0" borderId="35" xfId="0" applyBorder="1"/>
    <xf numFmtId="0" fontId="0" fillId="0" borderId="43" xfId="0" applyBorder="1"/>
    <xf numFmtId="0" fontId="0" fillId="0" borderId="42" xfId="0" applyBorder="1"/>
    <xf numFmtId="0" fontId="0" fillId="0" borderId="32" xfId="0" applyBorder="1"/>
    <xf numFmtId="0" fontId="0" fillId="0" borderId="30" xfId="0" applyBorder="1"/>
    <xf numFmtId="0" fontId="0" fillId="0" borderId="41" xfId="0" applyBorder="1"/>
    <xf numFmtId="0" fontId="0" fillId="0" borderId="29" xfId="0" applyBorder="1"/>
    <xf numFmtId="0" fontId="0" fillId="0" borderId="40" xfId="0" applyBorder="1"/>
    <xf numFmtId="0" fontId="0" fillId="0" borderId="45" xfId="0" applyBorder="1"/>
    <xf numFmtId="0" fontId="0" fillId="0" borderId="46" xfId="0" applyBorder="1"/>
    <xf numFmtId="0" fontId="0" fillId="0" borderId="34" xfId="0" applyBorder="1"/>
    <xf numFmtId="0" fontId="34" fillId="0" borderId="21" xfId="0" applyFont="1" applyBorder="1" applyAlignment="1">
      <alignment horizontal="left"/>
    </xf>
    <xf numFmtId="0" fontId="34" fillId="0" borderId="47" xfId="0" applyFont="1" applyBorder="1" applyAlignment="1">
      <alignment horizontal="left"/>
    </xf>
    <xf numFmtId="0" fontId="36" fillId="0" borderId="0" xfId="0" applyFont="1" applyAlignment="1">
      <alignment horizontal="left"/>
    </xf>
    <xf numFmtId="0" fontId="0" fillId="0" borderId="44" xfId="0" applyBorder="1" applyProtection="1">
      <protection locked="0"/>
    </xf>
    <xf numFmtId="0" fontId="19" fillId="0" borderId="49" xfId="0" applyFont="1" applyBorder="1" applyProtection="1">
      <protection locked="0"/>
    </xf>
    <xf numFmtId="0" fontId="19" fillId="0" borderId="51" xfId="0" applyFont="1" applyBorder="1" applyProtection="1">
      <protection locked="0"/>
    </xf>
    <xf numFmtId="0" fontId="19" fillId="0" borderId="52" xfId="0" applyFont="1" applyBorder="1" applyProtection="1">
      <protection locked="0"/>
    </xf>
    <xf numFmtId="0" fontId="0" fillId="0" borderId="44" xfId="0" applyBorder="1"/>
    <xf numFmtId="0" fontId="0" fillId="0" borderId="41" xfId="0" applyBorder="1" applyProtection="1">
      <protection locked="0"/>
    </xf>
    <xf numFmtId="0" fontId="0" fillId="0" borderId="53" xfId="0" applyBorder="1"/>
    <xf numFmtId="0" fontId="0" fillId="0" borderId="54" xfId="0" applyBorder="1"/>
    <xf numFmtId="3" fontId="34" fillId="0" borderId="24" xfId="0" applyNumberFormat="1" applyFont="1" applyBorder="1"/>
    <xf numFmtId="0" fontId="0" fillId="0" borderId="77" xfId="0" applyBorder="1"/>
    <xf numFmtId="0" fontId="42" fillId="0" borderId="0" xfId="0" applyFont="1"/>
    <xf numFmtId="0" fontId="19" fillId="0" borderId="94" xfId="0" applyFont="1" applyBorder="1" applyProtection="1">
      <protection locked="0"/>
    </xf>
    <xf numFmtId="0" fontId="0" fillId="0" borderId="82" xfId="0" applyBorder="1" applyProtection="1">
      <protection locked="0"/>
    </xf>
    <xf numFmtId="0" fontId="39" fillId="0" borderId="0" xfId="0" applyFont="1"/>
    <xf numFmtId="0" fontId="19" fillId="0" borderId="44" xfId="0" applyFont="1" applyBorder="1" applyProtection="1">
      <protection locked="0"/>
    </xf>
    <xf numFmtId="0" fontId="74" fillId="0" borderId="41" xfId="0" applyFont="1" applyBorder="1" applyProtection="1">
      <protection locked="0"/>
    </xf>
    <xf numFmtId="0" fontId="19" fillId="0" borderId="39" xfId="0" applyFont="1" applyBorder="1"/>
    <xf numFmtId="0" fontId="34" fillId="0" borderId="80" xfId="0" applyFont="1" applyBorder="1" applyAlignment="1">
      <alignment horizontal="left"/>
    </xf>
    <xf numFmtId="0" fontId="26" fillId="0" borderId="77" xfId="0" applyFont="1" applyBorder="1" applyAlignment="1">
      <alignment horizontal="left"/>
    </xf>
    <xf numFmtId="3" fontId="34" fillId="0" borderId="93" xfId="0" applyNumberFormat="1" applyFont="1" applyBorder="1" applyAlignment="1" applyProtection="1">
      <alignment horizontal="right"/>
      <protection locked="0"/>
    </xf>
    <xf numFmtId="3" fontId="35" fillId="25" borderId="81" xfId="0" applyNumberFormat="1" applyFont="1" applyFill="1" applyBorder="1"/>
    <xf numFmtId="0" fontId="0" fillId="0" borderId="84" xfId="0" applyBorder="1"/>
    <xf numFmtId="0" fontId="0" fillId="0" borderId="179" xfId="0" applyBorder="1" applyAlignment="1">
      <alignment horizontal="center"/>
    </xf>
    <xf numFmtId="3" fontId="18" fillId="0" borderId="30" xfId="0" applyNumberFormat="1" applyFont="1" applyBorder="1" applyProtection="1">
      <protection locked="0"/>
    </xf>
    <xf numFmtId="3" fontId="19" fillId="0" borderId="29" xfId="0" applyNumberFormat="1" applyFont="1" applyBorder="1"/>
    <xf numFmtId="3" fontId="19" fillId="0" borderId="39" xfId="0" applyNumberFormat="1" applyFont="1" applyBorder="1"/>
    <xf numFmtId="3" fontId="18" fillId="0" borderId="24" xfId="0" applyNumberFormat="1" applyFont="1" applyBorder="1" applyProtection="1">
      <protection locked="0"/>
    </xf>
    <xf numFmtId="3" fontId="19" fillId="0" borderId="42" xfId="0" applyNumberFormat="1" applyFont="1" applyBorder="1"/>
    <xf numFmtId="0" fontId="18" fillId="0" borderId="30" xfId="0" applyFont="1" applyBorder="1" applyProtection="1">
      <protection locked="0"/>
    </xf>
    <xf numFmtId="3" fontId="50" fillId="0" borderId="29" xfId="0" applyNumberFormat="1" applyFont="1" applyBorder="1"/>
    <xf numFmtId="0" fontId="18" fillId="0" borderId="24" xfId="0" applyFont="1" applyBorder="1" applyProtection="1">
      <protection locked="0"/>
    </xf>
    <xf numFmtId="0" fontId="18" fillId="0" borderId="34" xfId="0" applyFont="1" applyBorder="1" applyProtection="1">
      <protection locked="0"/>
    </xf>
    <xf numFmtId="0" fontId="51" fillId="0" borderId="41" xfId="0" applyFont="1" applyBorder="1" applyProtection="1">
      <protection locked="0"/>
    </xf>
    <xf numFmtId="0" fontId="18" fillId="0" borderId="131" xfId="0" applyFont="1" applyBorder="1" applyProtection="1">
      <protection locked="0"/>
    </xf>
    <xf numFmtId="0" fontId="19" fillId="0" borderId="41" xfId="0" applyFont="1" applyBorder="1"/>
    <xf numFmtId="0" fontId="19" fillId="0" borderId="30" xfId="0" applyFont="1" applyBorder="1"/>
    <xf numFmtId="0" fontId="19" fillId="0" borderId="24" xfId="0" applyFont="1" applyBorder="1"/>
    <xf numFmtId="0" fontId="22" fillId="0" borderId="18" xfId="0" applyFont="1" applyBorder="1"/>
    <xf numFmtId="0" fontId="52" fillId="0" borderId="103" xfId="0" applyFont="1" applyBorder="1" applyProtection="1">
      <protection locked="0"/>
    </xf>
    <xf numFmtId="0" fontId="18" fillId="0" borderId="32" xfId="0" applyFont="1" applyBorder="1" applyProtection="1">
      <protection locked="0"/>
    </xf>
    <xf numFmtId="3" fontId="18" fillId="0" borderId="34" xfId="0" applyNumberFormat="1" applyFont="1" applyBorder="1" applyProtection="1">
      <protection locked="0"/>
    </xf>
    <xf numFmtId="0" fontId="19" fillId="0" borderId="33" xfId="0" applyFont="1" applyBorder="1"/>
    <xf numFmtId="0" fontId="33" fillId="0" borderId="79" xfId="0" applyFont="1" applyBorder="1" applyAlignment="1">
      <alignment horizontal="left"/>
    </xf>
    <xf numFmtId="0" fontId="18" fillId="0" borderId="80" xfId="0" applyFont="1" applyBorder="1" applyAlignment="1">
      <alignment horizontal="left"/>
    </xf>
    <xf numFmtId="3" fontId="34" fillId="0" borderId="81" xfId="0" applyNumberFormat="1" applyFont="1" applyBorder="1" applyAlignment="1">
      <alignment horizontal="left"/>
    </xf>
    <xf numFmtId="0" fontId="0" fillId="0" borderId="52" xfId="0" applyBorder="1"/>
    <xf numFmtId="0" fontId="21" fillId="0" borderId="44" xfId="0" applyFont="1" applyBorder="1" applyProtection="1">
      <protection locked="0"/>
    </xf>
    <xf numFmtId="0" fontId="43" fillId="0" borderId="30" xfId="0" applyFont="1" applyBorder="1" applyProtection="1">
      <protection locked="0"/>
    </xf>
    <xf numFmtId="0" fontId="32" fillId="0" borderId="34" xfId="0" applyFont="1" applyBorder="1" applyProtection="1">
      <protection locked="0"/>
    </xf>
    <xf numFmtId="0" fontId="22" fillId="0" borderId="79" xfId="0" applyFont="1" applyBorder="1" applyAlignment="1">
      <alignment horizontal="left"/>
    </xf>
    <xf numFmtId="0" fontId="21" fillId="0" borderId="80" xfId="0" applyFont="1" applyBorder="1" applyAlignment="1">
      <alignment horizontal="left"/>
    </xf>
    <xf numFmtId="0" fontId="34" fillId="0" borderId="81" xfId="0" applyFont="1" applyBorder="1" applyAlignment="1">
      <alignment horizontal="left"/>
    </xf>
    <xf numFmtId="3" fontId="36" fillId="0" borderId="24" xfId="0" applyNumberFormat="1" applyFont="1" applyBorder="1"/>
    <xf numFmtId="0" fontId="18" fillId="0" borderId="29" xfId="0" applyFont="1" applyBorder="1"/>
    <xf numFmtId="3" fontId="36" fillId="0" borderId="30" xfId="0" applyNumberFormat="1" applyFont="1" applyBorder="1"/>
    <xf numFmtId="3" fontId="36" fillId="0" borderId="34" xfId="0" applyNumberFormat="1" applyFont="1" applyBorder="1" applyAlignment="1">
      <alignment horizontal="right"/>
    </xf>
    <xf numFmtId="0" fontId="18" fillId="0" borderId="62" xfId="0" applyFont="1" applyBorder="1"/>
    <xf numFmtId="0" fontId="19" fillId="0" borderId="62" xfId="0" applyFont="1" applyBorder="1"/>
    <xf numFmtId="0" fontId="36" fillId="0" borderId="124" xfId="0" applyFont="1" applyBorder="1" applyAlignment="1">
      <alignment horizontal="right"/>
    </xf>
    <xf numFmtId="0" fontId="33" fillId="0" borderId="0" xfId="0" applyFont="1"/>
    <xf numFmtId="0" fontId="19" fillId="0" borderId="91" xfId="0" applyFont="1" applyBorder="1"/>
    <xf numFmtId="0" fontId="33" fillId="0" borderId="92" xfId="0" applyFont="1" applyBorder="1"/>
    <xf numFmtId="0" fontId="19" fillId="0" borderId="92" xfId="0" applyFont="1" applyBorder="1"/>
    <xf numFmtId="0" fontId="35" fillId="0" borderId="93" xfId="0" applyFont="1" applyBorder="1"/>
    <xf numFmtId="0" fontId="66" fillId="25" borderId="79" xfId="0" applyFont="1" applyFill="1" applyBorder="1"/>
    <xf numFmtId="0" fontId="0" fillId="25" borderId="80" xfId="0" applyFill="1" applyBorder="1"/>
    <xf numFmtId="0" fontId="19" fillId="25" borderId="80" xfId="0" applyFont="1" applyFill="1" applyBorder="1"/>
    <xf numFmtId="0" fontId="19" fillId="0" borderId="80" xfId="0" applyFont="1" applyBorder="1"/>
    <xf numFmtId="14" fontId="39" fillId="0" borderId="0" xfId="0" applyNumberFormat="1" applyFont="1"/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6" xfId="0" applyBorder="1" applyAlignment="1">
      <alignment horizontal="center"/>
    </xf>
    <xf numFmtId="0" fontId="0" fillId="0" borderId="86" xfId="0" applyBorder="1" applyProtection="1">
      <protection locked="0"/>
    </xf>
    <xf numFmtId="0" fontId="0" fillId="0" borderId="90" xfId="0" applyBorder="1" applyProtection="1">
      <protection locked="0"/>
    </xf>
    <xf numFmtId="0" fontId="0" fillId="0" borderId="126" xfId="0" applyBorder="1"/>
    <xf numFmtId="0" fontId="0" fillId="0" borderId="90" xfId="0" applyBorder="1" applyAlignment="1">
      <alignment horizontal="center"/>
    </xf>
    <xf numFmtId="3" fontId="32" fillId="0" borderId="145" xfId="0" applyNumberFormat="1" applyFont="1" applyBorder="1"/>
    <xf numFmtId="0" fontId="0" fillId="0" borderId="159" xfId="0" applyBorder="1" applyProtection="1">
      <protection locked="0"/>
    </xf>
    <xf numFmtId="0" fontId="0" fillId="0" borderId="157" xfId="0" applyBorder="1" applyProtection="1">
      <protection locked="0"/>
    </xf>
    <xf numFmtId="0" fontId="31" fillId="0" borderId="63" xfId="0" applyFont="1" applyBorder="1"/>
    <xf numFmtId="0" fontId="37" fillId="0" borderId="64" xfId="0" applyFont="1" applyBorder="1"/>
    <xf numFmtId="0" fontId="0" fillId="0" borderId="66" xfId="0" applyBorder="1"/>
    <xf numFmtId="0" fontId="0" fillId="0" borderId="158" xfId="0" applyBorder="1"/>
    <xf numFmtId="0" fontId="32" fillId="0" borderId="151" xfId="0" applyFont="1" applyBorder="1" applyProtection="1">
      <protection locked="0"/>
    </xf>
    <xf numFmtId="0" fontId="32" fillId="0" borderId="157" xfId="0" applyFont="1" applyBorder="1" applyProtection="1">
      <protection locked="0"/>
    </xf>
    <xf numFmtId="0" fontId="19" fillId="0" borderId="156" xfId="0" applyFont="1" applyBorder="1" applyProtection="1">
      <protection locked="0"/>
    </xf>
    <xf numFmtId="0" fontId="32" fillId="0" borderId="155" xfId="0" applyFont="1" applyBorder="1" applyProtection="1">
      <protection locked="0"/>
    </xf>
    <xf numFmtId="0" fontId="0" fillId="0" borderId="151" xfId="0" applyBorder="1" applyProtection="1">
      <protection locked="0"/>
    </xf>
    <xf numFmtId="0" fontId="0" fillId="0" borderId="155" xfId="0" applyBorder="1" applyProtection="1">
      <protection locked="0"/>
    </xf>
    <xf numFmtId="0" fontId="31" fillId="0" borderId="79" xfId="0" applyFont="1" applyBorder="1"/>
    <xf numFmtId="0" fontId="37" fillId="0" borderId="80" xfId="0" applyFont="1" applyBorder="1"/>
    <xf numFmtId="0" fontId="0" fillId="0" borderId="80" xfId="0" applyBorder="1"/>
    <xf numFmtId="0" fontId="0" fillId="0" borderId="81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63" xfId="0" applyBorder="1"/>
    <xf numFmtId="0" fontId="19" fillId="0" borderId="155" xfId="0" applyFont="1" applyBorder="1" applyProtection="1">
      <protection locked="0"/>
    </xf>
    <xf numFmtId="0" fontId="19" fillId="0" borderId="157" xfId="0" applyFont="1" applyBorder="1" applyProtection="1">
      <protection locked="0"/>
    </xf>
    <xf numFmtId="0" fontId="19" fillId="0" borderId="151" xfId="0" applyFont="1" applyBorder="1" applyProtection="1">
      <protection locked="0"/>
    </xf>
    <xf numFmtId="0" fontId="19" fillId="0" borderId="162" xfId="0" applyFont="1" applyBorder="1" applyProtection="1">
      <protection locked="0"/>
    </xf>
    <xf numFmtId="0" fontId="19" fillId="0" borderId="161" xfId="0" applyFont="1" applyBorder="1" applyProtection="1">
      <protection locked="0"/>
    </xf>
    <xf numFmtId="0" fontId="0" fillId="0" borderId="126" xfId="0" applyBorder="1" applyAlignment="1">
      <alignment horizontal="center"/>
    </xf>
    <xf numFmtId="0" fontId="21" fillId="0" borderId="79" xfId="0" applyFont="1" applyBorder="1" applyAlignment="1">
      <alignment horizontal="left"/>
    </xf>
    <xf numFmtId="0" fontId="0" fillId="0" borderId="154" xfId="0" applyBorder="1"/>
    <xf numFmtId="0" fontId="0" fillId="0" borderId="64" xfId="0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19" fillId="0" borderId="77" xfId="0" applyFont="1" applyBorder="1" applyAlignment="1">
      <alignment horizontal="center" vertical="center"/>
    </xf>
    <xf numFmtId="3" fontId="36" fillId="0" borderId="39" xfId="0" applyNumberFormat="1" applyFont="1" applyBorder="1"/>
    <xf numFmtId="3" fontId="36" fillId="0" borderId="42" xfId="0" applyNumberFormat="1" applyFont="1" applyBorder="1"/>
    <xf numFmtId="3" fontId="36" fillId="0" borderId="46" xfId="0" applyNumberFormat="1" applyFont="1" applyBorder="1" applyAlignment="1">
      <alignment horizontal="right"/>
    </xf>
    <xf numFmtId="0" fontId="36" fillId="0" borderId="56" xfId="0" applyFont="1" applyBorder="1" applyAlignment="1">
      <alignment horizontal="right"/>
    </xf>
    <xf numFmtId="3" fontId="34" fillId="0" borderId="39" xfId="0" applyNumberFormat="1" applyFont="1" applyBorder="1"/>
    <xf numFmtId="3" fontId="34" fillId="0" borderId="148" xfId="0" applyNumberFormat="1" applyFont="1" applyBorder="1"/>
    <xf numFmtId="3" fontId="75" fillId="25" borderId="145" xfId="0" applyNumberFormat="1" applyFont="1" applyFill="1" applyBorder="1"/>
    <xf numFmtId="0" fontId="0" fillId="0" borderId="146" xfId="0" applyBorder="1"/>
    <xf numFmtId="0" fontId="49" fillId="0" borderId="77" xfId="0" applyFont="1" applyBorder="1"/>
    <xf numFmtId="0" fontId="19" fillId="0" borderId="46" xfId="0" applyFont="1" applyBorder="1" applyProtection="1">
      <protection locked="0"/>
    </xf>
    <xf numFmtId="3" fontId="26" fillId="0" borderId="77" xfId="0" applyNumberFormat="1" applyFont="1" applyBorder="1"/>
    <xf numFmtId="0" fontId="19" fillId="0" borderId="130" xfId="0" applyFont="1" applyBorder="1"/>
    <xf numFmtId="0" fontId="19" fillId="0" borderId="160" xfId="0" applyFont="1" applyBorder="1" applyProtection="1">
      <protection locked="0"/>
    </xf>
    <xf numFmtId="0" fontId="19" fillId="0" borderId="152" xfId="0" applyFont="1" applyBorder="1"/>
    <xf numFmtId="0" fontId="19" fillId="0" borderId="151" xfId="0" applyFont="1" applyBorder="1"/>
    <xf numFmtId="0" fontId="19" fillId="0" borderId="150" xfId="0" applyFont="1" applyBorder="1"/>
    <xf numFmtId="0" fontId="56" fillId="0" borderId="149" xfId="0" applyFont="1" applyBorder="1"/>
    <xf numFmtId="0" fontId="50" fillId="0" borderId="29" xfId="0" applyFont="1" applyBorder="1"/>
    <xf numFmtId="0" fontId="57" fillId="0" borderId="0" xfId="0" applyFont="1"/>
    <xf numFmtId="0" fontId="47" fillId="0" borderId="0" xfId="0" applyFont="1"/>
    <xf numFmtId="3" fontId="47" fillId="0" borderId="0" xfId="0" applyNumberFormat="1" applyFont="1"/>
    <xf numFmtId="0" fontId="50" fillId="0" borderId="49" xfId="0" applyFont="1" applyBorder="1" applyProtection="1">
      <protection locked="0"/>
    </xf>
    <xf numFmtId="3" fontId="18" fillId="0" borderId="44" xfId="0" applyNumberFormat="1" applyFont="1" applyBorder="1" applyProtection="1">
      <protection locked="0"/>
    </xf>
    <xf numFmtId="0" fontId="18" fillId="0" borderId="95" xfId="0" applyFont="1" applyBorder="1" applyProtection="1">
      <protection locked="0"/>
    </xf>
    <xf numFmtId="0" fontId="53" fillId="0" borderId="29" xfId="0" applyFont="1" applyBorder="1" applyProtection="1">
      <protection locked="0"/>
    </xf>
    <xf numFmtId="0" fontId="53" fillId="0" borderId="44" xfId="0" applyFont="1" applyBorder="1" applyProtection="1">
      <protection locked="0"/>
    </xf>
    <xf numFmtId="0" fontId="18" fillId="0" borderId="44" xfId="0" applyFont="1" applyBorder="1" applyProtection="1">
      <protection locked="0"/>
    </xf>
    <xf numFmtId="0" fontId="19" fillId="0" borderId="114" xfId="0" applyFont="1" applyBorder="1" applyProtection="1">
      <protection locked="0"/>
    </xf>
    <xf numFmtId="0" fontId="19" fillId="0" borderId="164" xfId="0" applyFont="1" applyBorder="1"/>
    <xf numFmtId="0" fontId="43" fillId="0" borderId="162" xfId="0" applyFont="1" applyBorder="1" applyProtection="1">
      <protection locked="0"/>
    </xf>
    <xf numFmtId="0" fontId="19" fillId="0" borderId="55" xfId="0" applyFont="1" applyBorder="1" applyProtection="1">
      <protection locked="0"/>
    </xf>
    <xf numFmtId="0" fontId="0" fillId="0" borderId="8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82" xfId="0" applyBorder="1" applyAlignment="1">
      <alignment horizontal="center"/>
    </xf>
    <xf numFmtId="3" fontId="19" fillId="0" borderId="33" xfId="0" applyNumberFormat="1" applyFont="1" applyBorder="1"/>
    <xf numFmtId="0" fontId="19" fillId="0" borderId="46" xfId="0" applyFont="1" applyBorder="1"/>
    <xf numFmtId="3" fontId="19" fillId="0" borderId="31" xfId="0" applyNumberFormat="1" applyFont="1" applyBorder="1"/>
    <xf numFmtId="0" fontId="19" fillId="0" borderId="52" xfId="0" applyFont="1" applyBorder="1"/>
    <xf numFmtId="0" fontId="46" fillId="0" borderId="29" xfId="0" applyFont="1" applyBorder="1" applyProtection="1">
      <protection locked="0"/>
    </xf>
    <xf numFmtId="0" fontId="18" fillId="0" borderId="192" xfId="0" applyFont="1" applyBorder="1" applyProtection="1">
      <protection locked="0"/>
    </xf>
    <xf numFmtId="0" fontId="19" fillId="0" borderId="190" xfId="0" applyFont="1" applyBorder="1" applyProtection="1">
      <protection locked="0"/>
    </xf>
    <xf numFmtId="0" fontId="19" fillId="0" borderId="152" xfId="0" applyFont="1" applyBorder="1" applyProtection="1">
      <protection locked="0"/>
    </xf>
    <xf numFmtId="0" fontId="45" fillId="0" borderId="44" xfId="0" applyFont="1" applyBorder="1" applyProtection="1">
      <protection locked="0"/>
    </xf>
    <xf numFmtId="0" fontId="19" fillId="0" borderId="193" xfId="0" applyFont="1" applyBorder="1" applyProtection="1">
      <protection locked="0"/>
    </xf>
    <xf numFmtId="0" fontId="31" fillId="0" borderId="41" xfId="0" applyFont="1" applyBorder="1"/>
    <xf numFmtId="0" fontId="54" fillId="0" borderId="133" xfId="42" applyBorder="1" applyAlignment="1">
      <alignment wrapText="1"/>
    </xf>
    <xf numFmtId="4" fontId="19" fillId="0" borderId="101" xfId="0" applyNumberFormat="1" applyFont="1" applyBorder="1" applyProtection="1">
      <protection locked="0"/>
    </xf>
    <xf numFmtId="4" fontId="19" fillId="0" borderId="101" xfId="0" applyNumberFormat="1" applyFont="1" applyBorder="1" applyAlignment="1" applyProtection="1">
      <alignment horizontal="right"/>
      <protection locked="0"/>
    </xf>
    <xf numFmtId="4" fontId="64" fillId="0" borderId="101" xfId="0" applyNumberFormat="1" applyFont="1" applyBorder="1" applyAlignment="1">
      <alignment horizontal="center"/>
    </xf>
    <xf numFmtId="4" fontId="39" fillId="0" borderId="78" xfId="0" applyNumberFormat="1" applyFont="1" applyBorder="1"/>
    <xf numFmtId="4" fontId="39" fillId="0" borderId="38" xfId="0" applyNumberFormat="1" applyFont="1" applyBorder="1"/>
    <xf numFmtId="4" fontId="39" fillId="0" borderId="78" xfId="0" applyNumberFormat="1" applyFont="1" applyBorder="1" applyAlignment="1">
      <alignment horizontal="right"/>
    </xf>
    <xf numFmtId="4" fontId="44" fillId="0" borderId="78" xfId="0" applyNumberFormat="1" applyFont="1" applyBorder="1" applyAlignment="1" applyProtection="1">
      <alignment horizontal="right"/>
      <protection locked="0"/>
    </xf>
    <xf numFmtId="4" fontId="44" fillId="0" borderId="78" xfId="0" applyNumberFormat="1" applyFont="1" applyBorder="1" applyProtection="1">
      <protection locked="0"/>
    </xf>
    <xf numFmtId="4" fontId="29" fillId="29" borderId="16" xfId="0" applyNumberFormat="1" applyFont="1" applyFill="1" applyBorder="1" applyAlignment="1">
      <alignment horizontal="right"/>
    </xf>
    <xf numFmtId="4" fontId="29" fillId="29" borderId="166" xfId="0" applyNumberFormat="1" applyFont="1" applyFill="1" applyBorder="1" applyAlignment="1">
      <alignment horizontal="right"/>
    </xf>
    <xf numFmtId="4" fontId="29" fillId="29" borderId="27" xfId="0" applyNumberFormat="1" applyFont="1" applyFill="1" applyBorder="1" applyAlignment="1">
      <alignment horizontal="right"/>
    </xf>
    <xf numFmtId="4" fontId="42" fillId="30" borderId="12" xfId="0" applyNumberFormat="1" applyFont="1" applyFill="1" applyBorder="1" applyProtection="1">
      <protection locked="0"/>
    </xf>
    <xf numFmtId="4" fontId="42" fillId="30" borderId="167" xfId="0" applyNumberFormat="1" applyFont="1" applyFill="1" applyBorder="1" applyAlignment="1">
      <alignment horizontal="right"/>
    </xf>
    <xf numFmtId="4" fontId="42" fillId="30" borderId="167" xfId="0" applyNumberFormat="1" applyFont="1" applyFill="1" applyBorder="1"/>
    <xf numFmtId="4" fontId="42" fillId="30" borderId="60" xfId="0" applyNumberFormat="1" applyFont="1" applyFill="1" applyBorder="1"/>
    <xf numFmtId="4" fontId="42" fillId="30" borderId="15" xfId="0" applyNumberFormat="1" applyFont="1" applyFill="1" applyBorder="1"/>
    <xf numFmtId="4" fontId="72" fillId="0" borderId="36" xfId="0" applyNumberFormat="1" applyFont="1" applyBorder="1"/>
    <xf numFmtId="4" fontId="72" fillId="0" borderId="44" xfId="0" applyNumberFormat="1" applyFont="1" applyBorder="1"/>
    <xf numFmtId="4" fontId="72" fillId="0" borderId="38" xfId="0" applyNumberFormat="1" applyFont="1" applyBorder="1"/>
    <xf numFmtId="4" fontId="72" fillId="0" borderId="50" xfId="0" applyNumberFormat="1" applyFont="1" applyBorder="1"/>
    <xf numFmtId="4" fontId="72" fillId="0" borderId="44" xfId="0" applyNumberFormat="1" applyFont="1" applyBorder="1" applyProtection="1">
      <protection locked="0"/>
    </xf>
    <xf numFmtId="4" fontId="72" fillId="0" borderId="38" xfId="0" applyNumberFormat="1" applyFont="1" applyBorder="1" applyProtection="1">
      <protection locked="0"/>
    </xf>
    <xf numFmtId="4" fontId="43" fillId="0" borderId="29" xfId="0" applyNumberFormat="1" applyFont="1" applyBorder="1" applyProtection="1">
      <protection locked="0"/>
    </xf>
    <xf numFmtId="4" fontId="43" fillId="0" borderId="0" xfId="0" applyNumberFormat="1" applyFont="1" applyProtection="1">
      <protection locked="0"/>
    </xf>
    <xf numFmtId="4" fontId="66" fillId="0" borderId="65" xfId="0" applyNumberFormat="1" applyFont="1" applyBorder="1"/>
    <xf numFmtId="4" fontId="37" fillId="0" borderId="65" xfId="0" applyNumberFormat="1" applyFont="1" applyBorder="1" applyProtection="1">
      <protection locked="0"/>
    </xf>
    <xf numFmtId="4" fontId="73" fillId="0" borderId="132" xfId="0" applyNumberFormat="1" applyFont="1" applyBorder="1"/>
    <xf numFmtId="4" fontId="32" fillId="0" borderId="70" xfId="0" applyNumberFormat="1" applyFont="1" applyBorder="1"/>
    <xf numFmtId="4" fontId="18" fillId="0" borderId="70" xfId="0" applyNumberFormat="1" applyFont="1" applyBorder="1"/>
    <xf numFmtId="4" fontId="43" fillId="0" borderId="36" xfId="44" applyNumberFormat="1" applyFont="1" applyBorder="1" applyProtection="1">
      <protection locked="0"/>
    </xf>
    <xf numFmtId="4" fontId="43" fillId="0" borderId="44" xfId="0" applyNumberFormat="1" applyFont="1" applyBorder="1" applyProtection="1">
      <protection locked="0"/>
    </xf>
    <xf numFmtId="4" fontId="43" fillId="0" borderId="58" xfId="0" applyNumberFormat="1" applyFont="1" applyBorder="1" applyProtection="1">
      <protection locked="0"/>
    </xf>
    <xf numFmtId="4" fontId="43" fillId="0" borderId="38" xfId="0" applyNumberFormat="1" applyFont="1" applyBorder="1" applyProtection="1">
      <protection locked="0"/>
    </xf>
    <xf numFmtId="4" fontId="43" fillId="0" borderId="26" xfId="0" applyNumberFormat="1" applyFont="1" applyBorder="1" applyProtection="1">
      <protection locked="0"/>
    </xf>
    <xf numFmtId="4" fontId="43" fillId="0" borderId="50" xfId="0" applyNumberFormat="1" applyFont="1" applyBorder="1" applyProtection="1">
      <protection locked="0"/>
    </xf>
    <xf numFmtId="4" fontId="43" fillId="0" borderId="30" xfId="0" applyNumberFormat="1" applyFont="1" applyBorder="1" applyProtection="1">
      <protection locked="0"/>
    </xf>
    <xf numFmtId="4" fontId="43" fillId="0" borderId="24" xfId="0" applyNumberFormat="1" applyFont="1" applyBorder="1" applyProtection="1">
      <protection locked="0"/>
    </xf>
    <xf numFmtId="4" fontId="43" fillId="0" borderId="135" xfId="0" applyNumberFormat="1" applyFont="1" applyBorder="1"/>
    <xf numFmtId="4" fontId="43" fillId="0" borderId="136" xfId="0" applyNumberFormat="1" applyFont="1" applyBorder="1"/>
    <xf numFmtId="4" fontId="0" fillId="0" borderId="65" xfId="0" applyNumberFormat="1" applyBorder="1" applyProtection="1">
      <protection locked="0"/>
    </xf>
    <xf numFmtId="4" fontId="0" fillId="0" borderId="67" xfId="0" applyNumberFormat="1" applyBorder="1" applyProtection="1">
      <protection locked="0"/>
    </xf>
    <xf numFmtId="4" fontId="19" fillId="0" borderId="44" xfId="0" applyNumberFormat="1" applyFont="1" applyBorder="1" applyProtection="1">
      <protection locked="0"/>
    </xf>
    <xf numFmtId="4" fontId="19" fillId="0" borderId="70" xfId="0" applyNumberFormat="1" applyFont="1" applyBorder="1" applyProtection="1">
      <protection locked="0"/>
    </xf>
    <xf numFmtId="4" fontId="19" fillId="0" borderId="71" xfId="0" applyNumberFormat="1" applyFont="1" applyBorder="1" applyProtection="1">
      <protection locked="0"/>
    </xf>
    <xf numFmtId="4" fontId="18" fillId="0" borderId="71" xfId="0" applyNumberFormat="1" applyFont="1" applyBorder="1"/>
    <xf numFmtId="4" fontId="32" fillId="26" borderId="38" xfId="0" applyNumberFormat="1" applyFont="1" applyFill="1" applyBorder="1"/>
    <xf numFmtId="4" fontId="32" fillId="0" borderId="36" xfId="0" applyNumberFormat="1" applyFont="1" applyBorder="1"/>
    <xf numFmtId="4" fontId="31" fillId="0" borderId="74" xfId="0" applyNumberFormat="1" applyFont="1" applyBorder="1"/>
    <xf numFmtId="4" fontId="31" fillId="0" borderId="113" xfId="0" applyNumberFormat="1" applyFont="1" applyBorder="1"/>
    <xf numFmtId="4" fontId="32" fillId="26" borderId="74" xfId="0" applyNumberFormat="1" applyFont="1" applyFill="1" applyBorder="1"/>
    <xf numFmtId="3" fontId="43" fillId="0" borderId="108" xfId="0" applyNumberFormat="1" applyFont="1" applyBorder="1" applyAlignment="1">
      <alignment horizontal="center" vertical="center"/>
    </xf>
    <xf numFmtId="0" fontId="29" fillId="29" borderId="57" xfId="0" applyFont="1" applyFill="1" applyBorder="1" applyAlignment="1">
      <alignment horizontal="center"/>
    </xf>
    <xf numFmtId="4" fontId="29" fillId="29" borderId="57" xfId="0" applyNumberFormat="1" applyFont="1" applyFill="1" applyBorder="1" applyAlignment="1">
      <alignment horizontal="right"/>
    </xf>
    <xf numFmtId="0" fontId="42" fillId="30" borderId="97" xfId="0" applyFont="1" applyFill="1" applyBorder="1"/>
    <xf numFmtId="0" fontId="54" fillId="0" borderId="0" xfId="42" applyAlignment="1">
      <alignment horizontal="center" vertical="center"/>
    </xf>
    <xf numFmtId="0" fontId="55" fillId="0" borderId="0" xfId="42" applyFont="1"/>
    <xf numFmtId="0" fontId="55" fillId="0" borderId="0" xfId="42" applyFont="1" applyAlignment="1">
      <alignment horizontal="center"/>
    </xf>
    <xf numFmtId="0" fontId="54" fillId="0" borderId="0" xfId="42" applyAlignment="1">
      <alignment horizontal="center"/>
    </xf>
    <xf numFmtId="0" fontId="18" fillId="0" borderId="195" xfId="0" applyFont="1" applyBorder="1"/>
    <xf numFmtId="0" fontId="18" fillId="0" borderId="194" xfId="0" applyFont="1" applyBorder="1"/>
    <xf numFmtId="0" fontId="19" fillId="0" borderId="194" xfId="0" applyFont="1" applyBorder="1" applyProtection="1">
      <protection locked="0"/>
    </xf>
    <xf numFmtId="0" fontId="18" fillId="0" borderId="194" xfId="0" applyFont="1" applyBorder="1" applyProtection="1">
      <protection locked="0"/>
    </xf>
    <xf numFmtId="3" fontId="19" fillId="0" borderId="99" xfId="0" applyNumberFormat="1" applyFont="1" applyBorder="1" applyProtection="1">
      <protection locked="0"/>
    </xf>
    <xf numFmtId="4" fontId="0" fillId="0" borderId="0" xfId="0" applyNumberFormat="1"/>
    <xf numFmtId="0" fontId="44" fillId="0" borderId="78" xfId="0" applyFont="1" applyBorder="1" applyAlignment="1">
      <alignment horizontal="right"/>
    </xf>
    <xf numFmtId="0" fontId="60" fillId="0" borderId="78" xfId="0" applyFont="1" applyBorder="1" applyAlignment="1">
      <alignment horizontal="right"/>
    </xf>
    <xf numFmtId="4" fontId="77" fillId="0" borderId="78" xfId="0" applyNumberFormat="1" applyFont="1" applyBorder="1" applyAlignment="1" applyProtection="1">
      <alignment horizontal="right"/>
      <protection locked="0"/>
    </xf>
    <xf numFmtId="0" fontId="60" fillId="26" borderId="78" xfId="0" applyFont="1" applyFill="1" applyBorder="1" applyAlignment="1" applyProtection="1">
      <alignment horizontal="right"/>
      <protection locked="0"/>
    </xf>
    <xf numFmtId="4" fontId="60" fillId="26" borderId="78" xfId="0" applyNumberFormat="1" applyFont="1" applyFill="1" applyBorder="1" applyProtection="1">
      <protection locked="0"/>
    </xf>
    <xf numFmtId="0" fontId="60" fillId="26" borderId="78" xfId="0" applyFont="1" applyFill="1" applyBorder="1" applyAlignment="1">
      <alignment horizontal="right"/>
    </xf>
    <xf numFmtId="4" fontId="60" fillId="26" borderId="78" xfId="0" applyNumberFormat="1" applyFont="1" applyFill="1" applyBorder="1"/>
    <xf numFmtId="4" fontId="60" fillId="26" borderId="78" xfId="0" applyNumberFormat="1" applyFont="1" applyFill="1" applyBorder="1" applyAlignment="1">
      <alignment horizontal="right"/>
    </xf>
    <xf numFmtId="4" fontId="60" fillId="26" borderId="38" xfId="0" applyNumberFormat="1" applyFont="1" applyFill="1" applyBorder="1" applyProtection="1">
      <protection locked="0"/>
    </xf>
    <xf numFmtId="0" fontId="78" fillId="26" borderId="78" xfId="0" applyFont="1" applyFill="1" applyBorder="1" applyAlignment="1" applyProtection="1">
      <alignment horizontal="right"/>
      <protection locked="0"/>
    </xf>
    <xf numFmtId="0" fontId="61" fillId="0" borderId="68" xfId="0" applyFont="1" applyBorder="1"/>
    <xf numFmtId="0" fontId="49" fillId="0" borderId="0" xfId="0" applyFont="1"/>
    <xf numFmtId="0" fontId="39" fillId="0" borderId="63" xfId="0" applyFont="1" applyBorder="1"/>
    <xf numFmtId="0" fontId="39" fillId="0" borderId="64" xfId="0" applyFont="1" applyBorder="1"/>
    <xf numFmtId="0" fontId="39" fillId="0" borderId="67" xfId="0" applyFont="1" applyBorder="1" applyAlignment="1">
      <alignment horizontal="centerContinuous"/>
    </xf>
    <xf numFmtId="0" fontId="39" fillId="0" borderId="69" xfId="0" applyFont="1" applyBorder="1"/>
    <xf numFmtId="0" fontId="41" fillId="0" borderId="182" xfId="0" applyFont="1" applyBorder="1"/>
    <xf numFmtId="0" fontId="39" fillId="0" borderId="182" xfId="0" applyFont="1" applyBorder="1"/>
    <xf numFmtId="0" fontId="39" fillId="0" borderId="183" xfId="0" applyFont="1" applyBorder="1"/>
    <xf numFmtId="0" fontId="44" fillId="0" borderId="68" xfId="0" applyFont="1" applyBorder="1"/>
    <xf numFmtId="0" fontId="44" fillId="0" borderId="175" xfId="0" applyFont="1" applyBorder="1" applyProtection="1">
      <protection locked="0"/>
    </xf>
    <xf numFmtId="0" fontId="62" fillId="0" borderId="68" xfId="0" applyFont="1" applyBorder="1"/>
    <xf numFmtId="4" fontId="49" fillId="0" borderId="78" xfId="0" applyNumberFormat="1" applyFont="1" applyBorder="1" applyAlignment="1">
      <alignment horizontal="center"/>
    </xf>
    <xf numFmtId="0" fontId="44" fillId="0" borderId="78" xfId="0" applyFont="1" applyBorder="1" applyAlignment="1" applyProtection="1">
      <alignment horizontal="right"/>
      <protection locked="0"/>
    </xf>
    <xf numFmtId="4" fontId="44" fillId="0" borderId="78" xfId="0" applyNumberFormat="1" applyFont="1" applyBorder="1"/>
    <xf numFmtId="0" fontId="81" fillId="0" borderId="175" xfId="0" applyFont="1" applyBorder="1" applyAlignment="1" applyProtection="1">
      <alignment horizontal="center"/>
      <protection locked="0"/>
    </xf>
    <xf numFmtId="0" fontId="44" fillId="0" borderId="69" xfId="0" applyFont="1" applyBorder="1"/>
    <xf numFmtId="0" fontId="44" fillId="0" borderId="182" xfId="0" applyFont="1" applyBorder="1" applyProtection="1">
      <protection locked="0"/>
    </xf>
    <xf numFmtId="0" fontId="39" fillId="0" borderId="175" xfId="0" applyFont="1" applyBorder="1"/>
    <xf numFmtId="4" fontId="44" fillId="0" borderId="38" xfId="0" applyNumberFormat="1" applyFont="1" applyBorder="1" applyProtection="1">
      <protection locked="0"/>
    </xf>
    <xf numFmtId="0" fontId="39" fillId="0" borderId="68" xfId="0" applyFont="1" applyBorder="1"/>
    <xf numFmtId="4" fontId="39" fillId="0" borderId="38" xfId="0" applyNumberFormat="1" applyFont="1" applyBorder="1" applyProtection="1">
      <protection locked="0"/>
    </xf>
    <xf numFmtId="0" fontId="82" fillId="0" borderId="175" xfId="0" applyFont="1" applyBorder="1" applyProtection="1">
      <protection locked="0"/>
    </xf>
    <xf numFmtId="0" fontId="44" fillId="0" borderId="182" xfId="0" applyFont="1" applyBorder="1"/>
    <xf numFmtId="4" fontId="82" fillId="0" borderId="78" xfId="0" applyNumberFormat="1" applyFont="1" applyBorder="1" applyProtection="1">
      <protection locked="0"/>
    </xf>
    <xf numFmtId="4" fontId="39" fillId="0" borderId="78" xfId="0" applyNumberFormat="1" applyFont="1" applyBorder="1" applyProtection="1">
      <protection locked="0"/>
    </xf>
    <xf numFmtId="4" fontId="39" fillId="0" borderId="78" xfId="0" applyNumberFormat="1" applyFont="1" applyBorder="1" applyAlignment="1">
      <alignment horizontal="center"/>
    </xf>
    <xf numFmtId="0" fontId="41" fillId="0" borderId="68" xfId="0" applyFont="1" applyBorder="1"/>
    <xf numFmtId="0" fontId="44" fillId="0" borderId="197" xfId="0" applyFont="1" applyBorder="1" applyAlignment="1" applyProtection="1">
      <alignment horizontal="right"/>
      <protection locked="0"/>
    </xf>
    <xf numFmtId="4" fontId="49" fillId="0" borderId="78" xfId="0" applyNumberFormat="1" applyFont="1" applyBorder="1" applyAlignment="1" applyProtection="1">
      <alignment horizontal="center"/>
      <protection locked="0"/>
    </xf>
    <xf numFmtId="0" fontId="41" fillId="0" borderId="0" xfId="0" applyFont="1"/>
    <xf numFmtId="0" fontId="39" fillId="0" borderId="64" xfId="0" applyFont="1" applyBorder="1" applyAlignment="1">
      <alignment horizontal="center"/>
    </xf>
    <xf numFmtId="0" fontId="39" fillId="0" borderId="182" xfId="0" applyFont="1" applyBorder="1" applyAlignment="1">
      <alignment horizontal="center"/>
    </xf>
    <xf numFmtId="0" fontId="39" fillId="0" borderId="197" xfId="0" applyFont="1" applyBorder="1"/>
    <xf numFmtId="0" fontId="39" fillId="0" borderId="118" xfId="0" applyFont="1" applyBorder="1"/>
    <xf numFmtId="0" fontId="39" fillId="0" borderId="184" xfId="0" applyFont="1" applyBorder="1"/>
    <xf numFmtId="0" fontId="39" fillId="0" borderId="198" xfId="0" applyFont="1" applyBorder="1" applyAlignment="1">
      <alignment horizontal="centerContinuous"/>
    </xf>
    <xf numFmtId="0" fontId="61" fillId="0" borderId="0" xfId="0" applyFont="1"/>
    <xf numFmtId="0" fontId="60" fillId="0" borderId="0" xfId="0" applyFont="1"/>
    <xf numFmtId="0" fontId="44" fillId="0" borderId="0" xfId="0" applyFont="1" applyProtection="1">
      <protection locked="0"/>
    </xf>
    <xf numFmtId="0" fontId="44" fillId="0" borderId="0" xfId="0" applyFont="1"/>
    <xf numFmtId="0" fontId="80" fillId="0" borderId="0" xfId="0" applyFont="1"/>
    <xf numFmtId="0" fontId="60" fillId="26" borderId="0" xfId="0" applyFont="1" applyFill="1" applyProtection="1">
      <protection locked="0"/>
    </xf>
    <xf numFmtId="0" fontId="60" fillId="0" borderId="0" xfId="0" applyFont="1" applyAlignment="1">
      <alignment horizontal="left"/>
    </xf>
    <xf numFmtId="0" fontId="60" fillId="26" borderId="0" xfId="0" applyFont="1" applyFill="1" applyAlignment="1">
      <alignment horizontal="left"/>
    </xf>
    <xf numFmtId="0" fontId="44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82" fillId="0" borderId="0" xfId="0" applyFont="1" applyProtection="1">
      <protection locked="0"/>
    </xf>
    <xf numFmtId="0" fontId="60" fillId="26" borderId="0" xfId="0" applyFont="1" applyFill="1"/>
    <xf numFmtId="0" fontId="79" fillId="26" borderId="0" xfId="0" applyFont="1" applyFill="1" applyProtection="1">
      <protection locked="0"/>
    </xf>
    <xf numFmtId="0" fontId="83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>
      <alignment horizontal="left" indent="1"/>
    </xf>
    <xf numFmtId="0" fontId="44" fillId="0" borderId="0" xfId="0" applyFont="1" applyAlignment="1" applyProtection="1">
      <alignment horizontal="left"/>
      <protection locked="0"/>
    </xf>
    <xf numFmtId="0" fontId="44" fillId="0" borderId="0" xfId="0" applyFont="1" applyAlignment="1" applyProtection="1">
      <alignment vertical="center"/>
      <protection locked="0"/>
    </xf>
    <xf numFmtId="4" fontId="44" fillId="0" borderId="199" xfId="0" applyNumberFormat="1" applyFont="1" applyBorder="1"/>
    <xf numFmtId="0" fontId="82" fillId="0" borderId="0" xfId="0" applyFont="1"/>
    <xf numFmtId="0" fontId="60" fillId="0" borderId="0" xfId="0" applyFont="1" applyProtection="1">
      <protection locked="0"/>
    </xf>
    <xf numFmtId="9" fontId="44" fillId="0" borderId="0" xfId="0" applyNumberFormat="1" applyFont="1" applyProtection="1">
      <protection locked="0"/>
    </xf>
    <xf numFmtId="0" fontId="62" fillId="0" borderId="0" xfId="0" applyFont="1" applyAlignment="1">
      <alignment horizontal="left"/>
    </xf>
    <xf numFmtId="0" fontId="49" fillId="0" borderId="199" xfId="0" applyFont="1" applyBorder="1"/>
    <xf numFmtId="0" fontId="44" fillId="0" borderId="183" xfId="0" applyFont="1" applyBorder="1" applyProtection="1">
      <protection locked="0"/>
    </xf>
    <xf numFmtId="0" fontId="24" fillId="28" borderId="69" xfId="0" applyFont="1" applyFill="1" applyBorder="1"/>
    <xf numFmtId="0" fontId="27" fillId="19" borderId="182" xfId="0" applyFont="1" applyFill="1" applyBorder="1"/>
    <xf numFmtId="0" fontId="24" fillId="19" borderId="182" xfId="0" applyFont="1" applyFill="1" applyBorder="1"/>
    <xf numFmtId="4" fontId="24" fillId="19" borderId="196" xfId="0" applyNumberFormat="1" applyFont="1" applyFill="1" applyBorder="1"/>
    <xf numFmtId="0" fontId="24" fillId="19" borderId="182" xfId="0" applyFont="1" applyFill="1" applyBorder="1" applyProtection="1">
      <protection locked="0"/>
    </xf>
    <xf numFmtId="0" fontId="24" fillId="19" borderId="183" xfId="0" applyFont="1" applyFill="1" applyBorder="1" applyProtection="1">
      <protection locked="0"/>
    </xf>
    <xf numFmtId="0" fontId="60" fillId="0" borderId="200" xfId="0" applyFont="1" applyBorder="1" applyAlignment="1">
      <alignment horizontal="right"/>
    </xf>
    <xf numFmtId="0" fontId="39" fillId="0" borderId="78" xfId="0" applyFont="1" applyBorder="1" applyAlignment="1">
      <alignment horizontal="right"/>
    </xf>
    <xf numFmtId="0" fontId="24" fillId="28" borderId="63" xfId="0" applyFont="1" applyFill="1" applyBorder="1"/>
    <xf numFmtId="0" fontId="52" fillId="19" borderId="64" xfId="0" applyFont="1" applyFill="1" applyBorder="1"/>
    <xf numFmtId="0" fontId="24" fillId="19" borderId="64" xfId="0" applyFont="1" applyFill="1" applyBorder="1"/>
    <xf numFmtId="4" fontId="56" fillId="19" borderId="66" xfId="0" applyNumberFormat="1" applyFont="1" applyFill="1" applyBorder="1" applyAlignment="1">
      <alignment horizontal="center"/>
    </xf>
    <xf numFmtId="0" fontId="24" fillId="19" borderId="64" xfId="0" applyFont="1" applyFill="1" applyBorder="1" applyProtection="1">
      <protection locked="0"/>
    </xf>
    <xf numFmtId="0" fontId="24" fillId="19" borderId="67" xfId="0" applyFont="1" applyFill="1" applyBorder="1" applyProtection="1">
      <protection locked="0"/>
    </xf>
    <xf numFmtId="0" fontId="67" fillId="0" borderId="0" xfId="0" applyFont="1"/>
    <xf numFmtId="0" fontId="44" fillId="0" borderId="200" xfId="0" applyFont="1" applyBorder="1" applyAlignment="1" applyProtection="1">
      <alignment horizontal="right"/>
      <protection locked="0"/>
    </xf>
    <xf numFmtId="0" fontId="60" fillId="0" borderId="200" xfId="0" applyFont="1" applyBorder="1" applyAlignment="1" applyProtection="1">
      <alignment horizontal="right"/>
      <protection locked="0"/>
    </xf>
    <xf numFmtId="4" fontId="60" fillId="0" borderId="78" xfId="0" applyNumberFormat="1" applyFont="1" applyBorder="1" applyProtection="1">
      <protection locked="0"/>
    </xf>
    <xf numFmtId="0" fontId="44" fillId="0" borderId="78" xfId="0" applyFont="1" applyBorder="1" applyProtection="1">
      <protection locked="0"/>
    </xf>
    <xf numFmtId="0" fontId="79" fillId="0" borderId="182" xfId="0" applyFont="1" applyBorder="1" applyProtection="1">
      <protection locked="0"/>
    </xf>
    <xf numFmtId="0" fontId="78" fillId="0" borderId="184" xfId="0" applyFont="1" applyBorder="1" applyAlignment="1" applyProtection="1">
      <alignment horizontal="right"/>
      <protection locked="0"/>
    </xf>
    <xf numFmtId="4" fontId="60" fillId="0" borderId="186" xfId="0" applyNumberFormat="1" applyFont="1" applyBorder="1" applyProtection="1">
      <protection locked="0"/>
    </xf>
    <xf numFmtId="0" fontId="60" fillId="26" borderId="200" xfId="0" applyFont="1" applyFill="1" applyBorder="1" applyAlignment="1" applyProtection="1">
      <alignment horizontal="right"/>
      <protection locked="0"/>
    </xf>
    <xf numFmtId="4" fontId="82" fillId="0" borderId="184" xfId="0" applyNumberFormat="1" applyFont="1" applyBorder="1" applyProtection="1">
      <protection locked="0"/>
    </xf>
    <xf numFmtId="0" fontId="44" fillId="0" borderId="200" xfId="0" applyFont="1" applyBorder="1" applyAlignment="1">
      <alignment horizontal="right"/>
    </xf>
    <xf numFmtId="0" fontId="60" fillId="26" borderId="200" xfId="0" applyFont="1" applyFill="1" applyBorder="1" applyAlignment="1">
      <alignment horizontal="right"/>
    </xf>
    <xf numFmtId="0" fontId="60" fillId="0" borderId="182" xfId="0" applyFont="1" applyBorder="1" applyProtection="1">
      <protection locked="0"/>
    </xf>
    <xf numFmtId="0" fontId="60" fillId="0" borderId="197" xfId="0" applyFont="1" applyBorder="1" applyAlignment="1" applyProtection="1">
      <alignment horizontal="right"/>
      <protection locked="0"/>
    </xf>
    <xf numFmtId="4" fontId="60" fillId="0" borderId="184" xfId="0" applyNumberFormat="1" applyFont="1" applyBorder="1" applyProtection="1">
      <protection locked="0"/>
    </xf>
    <xf numFmtId="0" fontId="0" fillId="0" borderId="114" xfId="0" applyBorder="1"/>
    <xf numFmtId="0" fontId="0" fillId="0" borderId="162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114" xfId="0" applyBorder="1" applyAlignment="1">
      <alignment horizontal="center"/>
    </xf>
    <xf numFmtId="0" fontId="0" fillId="0" borderId="147" xfId="0" applyBorder="1"/>
    <xf numFmtId="0" fontId="0" fillId="0" borderId="105" xfId="0" applyBorder="1"/>
    <xf numFmtId="0" fontId="0" fillId="0" borderId="31" xfId="0" applyBorder="1"/>
    <xf numFmtId="0" fontId="0" fillId="0" borderId="55" xfId="0" applyBorder="1"/>
    <xf numFmtId="4" fontId="73" fillId="0" borderId="44" xfId="0" applyNumberFormat="1" applyFont="1" applyBorder="1"/>
    <xf numFmtId="4" fontId="73" fillId="0" borderId="38" xfId="0" applyNumberFormat="1" applyFont="1" applyBorder="1"/>
    <xf numFmtId="4" fontId="73" fillId="0" borderId="55" xfId="0" applyNumberFormat="1" applyFont="1" applyBorder="1"/>
    <xf numFmtId="0" fontId="0" fillId="0" borderId="33" xfId="0" applyBorder="1"/>
    <xf numFmtId="0" fontId="0" fillId="0" borderId="201" xfId="0" applyBorder="1"/>
    <xf numFmtId="0" fontId="0" fillId="0" borderId="50" xfId="0" applyBorder="1"/>
    <xf numFmtId="0" fontId="0" fillId="0" borderId="202" xfId="0" applyBorder="1"/>
    <xf numFmtId="3" fontId="34" fillId="0" borderId="93" xfId="0" applyNumberFormat="1" applyFont="1" applyBorder="1"/>
    <xf numFmtId="0" fontId="34" fillId="0" borderId="92" xfId="0" applyFont="1" applyBorder="1"/>
    <xf numFmtId="0" fontId="34" fillId="0" borderId="0" xfId="0" applyFont="1"/>
    <xf numFmtId="0" fontId="36" fillId="0" borderId="62" xfId="0" applyFont="1" applyBorder="1" applyAlignment="1">
      <alignment horizontal="right"/>
    </xf>
    <xf numFmtId="0" fontId="36" fillId="0" borderId="33" xfId="0" applyFont="1" applyBorder="1" applyAlignment="1">
      <alignment horizontal="right"/>
    </xf>
    <xf numFmtId="0" fontId="36" fillId="0" borderId="29" xfId="0" applyFont="1" applyBorder="1"/>
    <xf numFmtId="0" fontId="36" fillId="0" borderId="0" xfId="0" applyFont="1"/>
    <xf numFmtId="0" fontId="19" fillId="0" borderId="24" xfId="0" applyFont="1" applyBorder="1" applyProtection="1">
      <protection locked="0"/>
    </xf>
    <xf numFmtId="0" fontId="21" fillId="0" borderId="194" xfId="0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72" xfId="0" applyBorder="1"/>
    <xf numFmtId="0" fontId="0" fillId="0" borderId="162" xfId="0" applyBorder="1"/>
    <xf numFmtId="0" fontId="36" fillId="0" borderId="0" xfId="0" applyFont="1" applyAlignment="1">
      <alignment horizontal="right"/>
    </xf>
    <xf numFmtId="0" fontId="35" fillId="0" borderId="181" xfId="0" applyFont="1" applyBorder="1" applyAlignment="1">
      <alignment horizontal="left"/>
    </xf>
    <xf numFmtId="4" fontId="19" fillId="0" borderId="0" xfId="0" applyNumberFormat="1" applyFont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4" fontId="66" fillId="0" borderId="0" xfId="0" applyNumberFormat="1" applyFont="1"/>
    <xf numFmtId="0" fontId="85" fillId="0" borderId="0" xfId="0" applyFont="1" applyAlignment="1">
      <alignment horizontal="left" vertical="center"/>
    </xf>
    <xf numFmtId="0" fontId="86" fillId="0" borderId="0" xfId="0" applyFont="1" applyAlignment="1">
      <alignment vertical="center"/>
    </xf>
    <xf numFmtId="0" fontId="87" fillId="0" borderId="0" xfId="0" applyFont="1" applyAlignment="1">
      <alignment vertical="center"/>
    </xf>
    <xf numFmtId="0" fontId="89" fillId="0" borderId="0" xfId="0" applyFont="1" applyAlignment="1">
      <alignment vertical="center"/>
    </xf>
    <xf numFmtId="0" fontId="0" fillId="0" borderId="86" xfId="0" applyBorder="1"/>
    <xf numFmtId="1" fontId="52" fillId="0" borderId="108" xfId="0" applyNumberFormat="1" applyFont="1" applyBorder="1" applyProtection="1">
      <protection locked="0"/>
    </xf>
    <xf numFmtId="4" fontId="19" fillId="26" borderId="101" xfId="0" applyNumberFormat="1" applyFont="1" applyFill="1" applyBorder="1" applyAlignment="1" applyProtection="1">
      <alignment horizontal="right"/>
      <protection locked="0"/>
    </xf>
    <xf numFmtId="4" fontId="19" fillId="26" borderId="24" xfId="0" applyNumberFormat="1" applyFont="1" applyFill="1" applyBorder="1" applyProtection="1">
      <protection locked="0"/>
    </xf>
    <xf numFmtId="4" fontId="19" fillId="26" borderId="101" xfId="0" applyNumberFormat="1" applyFont="1" applyFill="1" applyBorder="1" applyProtection="1">
      <protection locked="0"/>
    </xf>
    <xf numFmtId="4" fontId="19" fillId="26" borderId="102" xfId="0" applyNumberFormat="1" applyFont="1" applyFill="1" applyBorder="1" applyAlignment="1" applyProtection="1">
      <alignment horizontal="right"/>
      <protection locked="0"/>
    </xf>
    <xf numFmtId="4" fontId="19" fillId="26" borderId="24" xfId="0" applyNumberFormat="1" applyFont="1" applyFill="1" applyBorder="1" applyAlignment="1" applyProtection="1">
      <alignment horizontal="right"/>
      <protection locked="0"/>
    </xf>
    <xf numFmtId="0" fontId="19" fillId="0" borderId="121" xfId="0" applyFont="1" applyBorder="1"/>
    <xf numFmtId="4" fontId="44" fillId="0" borderId="78" xfId="0" applyNumberFormat="1" applyFont="1" applyBorder="1" applyAlignment="1">
      <alignment horizontal="right"/>
    </xf>
    <xf numFmtId="0" fontId="44" fillId="0" borderId="78" xfId="0" applyFont="1" applyBorder="1" applyAlignment="1">
      <alignment horizontal="right" vertical="center"/>
    </xf>
    <xf numFmtId="4" fontId="60" fillId="26" borderId="194" xfId="0" applyNumberFormat="1" applyFont="1" applyFill="1" applyBorder="1" applyProtection="1">
      <protection locked="0"/>
    </xf>
    <xf numFmtId="4" fontId="44" fillId="0" borderId="194" xfId="0" applyNumberFormat="1" applyFont="1" applyBorder="1" applyProtection="1">
      <protection locked="0"/>
    </xf>
    <xf numFmtId="169" fontId="87" fillId="0" borderId="0" xfId="0" applyNumberFormat="1" applyFont="1" applyAlignment="1">
      <alignment vertical="center"/>
    </xf>
    <xf numFmtId="169" fontId="87" fillId="0" borderId="0" xfId="0" applyNumberFormat="1" applyFont="1"/>
    <xf numFmtId="169" fontId="89" fillId="0" borderId="0" xfId="0" applyNumberFormat="1" applyFont="1" applyAlignment="1">
      <alignment vertical="center"/>
    </xf>
    <xf numFmtId="169" fontId="90" fillId="0" borderId="0" xfId="0" applyNumberFormat="1" applyFont="1"/>
    <xf numFmtId="0" fontId="61" fillId="0" borderId="0" xfId="0" applyFont="1" applyProtection="1">
      <protection locked="0"/>
    </xf>
    <xf numFmtId="0" fontId="43" fillId="0" borderId="49" xfId="0" applyFont="1" applyBorder="1" applyProtection="1">
      <protection locked="0"/>
    </xf>
    <xf numFmtId="0" fontId="53" fillId="0" borderId="41" xfId="0" applyFont="1" applyBorder="1" applyProtection="1"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103" xfId="0" applyFont="1" applyBorder="1" applyProtection="1">
      <protection locked="0"/>
    </xf>
    <xf numFmtId="4" fontId="19" fillId="26" borderId="103" xfId="0" applyNumberFormat="1" applyFont="1" applyFill="1" applyBorder="1" applyProtection="1">
      <protection locked="0"/>
    </xf>
    <xf numFmtId="0" fontId="18" fillId="0" borderId="24" xfId="0" applyFont="1" applyBorder="1" applyAlignment="1">
      <alignment horizontal="center" vertical="center"/>
    </xf>
    <xf numFmtId="0" fontId="18" fillId="0" borderId="174" xfId="0" applyFont="1" applyBorder="1"/>
    <xf numFmtId="0" fontId="64" fillId="0" borderId="63" xfId="0" applyFont="1" applyBorder="1"/>
    <xf numFmtId="0" fontId="18" fillId="0" borderId="64" xfId="0" applyFont="1" applyBorder="1"/>
    <xf numFmtId="0" fontId="18" fillId="0" borderId="65" xfId="0" applyFont="1" applyBorder="1"/>
    <xf numFmtId="4" fontId="64" fillId="0" borderId="66" xfId="0" applyNumberFormat="1" applyFont="1" applyBorder="1" applyAlignment="1">
      <alignment horizontal="center"/>
    </xf>
    <xf numFmtId="0" fontId="19" fillId="0" borderId="65" xfId="0" applyFont="1" applyBorder="1"/>
    <xf numFmtId="0" fontId="19" fillId="0" borderId="64" xfId="0" applyFont="1" applyBorder="1" applyAlignment="1">
      <alignment horizontal="left"/>
    </xf>
    <xf numFmtId="0" fontId="19" fillId="0" borderId="67" xfId="0" applyFont="1" applyBorder="1"/>
    <xf numFmtId="0" fontId="19" fillId="0" borderId="162" xfId="0" applyFont="1" applyBorder="1"/>
    <xf numFmtId="0" fontId="19" fillId="0" borderId="204" xfId="0" applyFont="1" applyBorder="1" applyProtection="1">
      <protection locked="0"/>
    </xf>
    <xf numFmtId="0" fontId="19" fillId="0" borderId="68" xfId="0" applyFont="1" applyBorder="1"/>
    <xf numFmtId="0" fontId="19" fillId="0" borderId="175" xfId="0" applyFont="1" applyBorder="1" applyProtection="1">
      <protection locked="0"/>
    </xf>
    <xf numFmtId="0" fontId="19" fillId="0" borderId="205" xfId="0" applyFont="1" applyBorder="1"/>
    <xf numFmtId="0" fontId="19" fillId="0" borderId="206" xfId="0" applyFont="1" applyBorder="1" applyProtection="1">
      <protection locked="0"/>
    </xf>
    <xf numFmtId="0" fontId="64" fillId="0" borderId="205" xfId="0" applyFont="1" applyBorder="1"/>
    <xf numFmtId="0" fontId="19" fillId="0" borderId="206" xfId="0" applyFont="1" applyBorder="1"/>
    <xf numFmtId="0" fontId="18" fillId="0" borderId="205" xfId="0" applyFont="1" applyBorder="1"/>
    <xf numFmtId="0" fontId="18" fillId="0" borderId="68" xfId="0" applyFont="1" applyBorder="1"/>
    <xf numFmtId="0" fontId="18" fillId="0" borderId="170" xfId="0" applyFont="1" applyBorder="1"/>
    <xf numFmtId="0" fontId="19" fillId="0" borderId="123" xfId="0" applyFont="1" applyBorder="1"/>
    <xf numFmtId="0" fontId="19" fillId="0" borderId="123" xfId="0" applyFont="1" applyBorder="1" applyProtection="1">
      <protection locked="0"/>
    </xf>
    <xf numFmtId="0" fontId="19" fillId="0" borderId="128" xfId="0" applyFont="1" applyBorder="1" applyProtection="1">
      <protection locked="0"/>
    </xf>
    <xf numFmtId="4" fontId="19" fillId="26" borderId="108" xfId="0" applyNumberFormat="1" applyFont="1" applyFill="1" applyBorder="1" applyProtection="1">
      <protection locked="0"/>
    </xf>
    <xf numFmtId="0" fontId="19" fillId="0" borderId="108" xfId="0" applyFont="1" applyBorder="1" applyProtection="1">
      <protection locked="0"/>
    </xf>
    <xf numFmtId="0" fontId="19" fillId="0" borderId="108" xfId="0" applyFont="1" applyBorder="1" applyAlignment="1" applyProtection="1">
      <alignment horizontal="left"/>
      <protection locked="0"/>
    </xf>
    <xf numFmtId="0" fontId="19" fillId="0" borderId="90" xfId="0" applyFont="1" applyBorder="1" applyProtection="1">
      <protection locked="0"/>
    </xf>
    <xf numFmtId="0" fontId="64" fillId="0" borderId="207" xfId="0" applyFont="1" applyBorder="1"/>
    <xf numFmtId="0" fontId="18" fillId="0" borderId="92" xfId="0" applyFont="1" applyBorder="1"/>
    <xf numFmtId="0" fontId="18" fillId="0" borderId="208" xfId="0" applyFont="1" applyBorder="1"/>
    <xf numFmtId="0" fontId="64" fillId="0" borderId="121" xfId="0" applyFont="1" applyBorder="1"/>
    <xf numFmtId="0" fontId="19" fillId="0" borderId="121" xfId="0" applyFont="1" applyBorder="1" applyProtection="1">
      <protection locked="0"/>
    </xf>
    <xf numFmtId="0" fontId="18" fillId="0" borderId="209" xfId="0" applyFont="1" applyBorder="1"/>
    <xf numFmtId="0" fontId="19" fillId="0" borderId="92" xfId="0" applyFont="1" applyBorder="1" applyProtection="1">
      <protection locked="0"/>
    </xf>
    <xf numFmtId="0" fontId="19" fillId="0" borderId="210" xfId="0" applyFont="1" applyBorder="1" applyProtection="1">
      <protection locked="0"/>
    </xf>
    <xf numFmtId="0" fontId="18" fillId="0" borderId="211" xfId="0" applyFont="1" applyBorder="1"/>
    <xf numFmtId="0" fontId="19" fillId="0" borderId="163" xfId="0" applyFont="1" applyBorder="1" applyProtection="1">
      <protection locked="0"/>
    </xf>
    <xf numFmtId="0" fontId="19" fillId="0" borderId="110" xfId="0" applyFont="1" applyBorder="1" applyProtection="1">
      <protection locked="0"/>
    </xf>
    <xf numFmtId="0" fontId="19" fillId="0" borderId="92" xfId="0" applyFont="1" applyBorder="1" applyAlignment="1">
      <alignment horizontal="left"/>
    </xf>
    <xf numFmtId="0" fontId="19" fillId="0" borderId="212" xfId="0" applyFont="1" applyBorder="1"/>
    <xf numFmtId="0" fontId="19" fillId="0" borderId="121" xfId="0" applyFont="1" applyBorder="1" applyAlignment="1" applyProtection="1">
      <alignment horizontal="left"/>
      <protection locked="0"/>
    </xf>
    <xf numFmtId="0" fontId="19" fillId="0" borderId="209" xfId="0" applyFont="1" applyBorder="1" applyAlignment="1" applyProtection="1">
      <alignment horizontal="left"/>
      <protection locked="0"/>
    </xf>
    <xf numFmtId="0" fontId="19" fillId="0" borderId="110" xfId="0" applyFont="1" applyBorder="1" applyAlignment="1" applyProtection="1">
      <alignment horizontal="left"/>
      <protection locked="0"/>
    </xf>
    <xf numFmtId="0" fontId="18" fillId="0" borderId="63" xfId="0" applyFont="1" applyBorder="1"/>
    <xf numFmtId="0" fontId="19" fillId="0" borderId="64" xfId="0" applyFont="1" applyBorder="1"/>
    <xf numFmtId="0" fontId="19" fillId="0" borderId="64" xfId="0" applyFont="1" applyBorder="1" applyProtection="1">
      <protection locked="0"/>
    </xf>
    <xf numFmtId="0" fontId="19" fillId="0" borderId="64" xfId="0" applyFont="1" applyBorder="1" applyAlignment="1" applyProtection="1">
      <alignment horizontal="left"/>
      <protection locked="0"/>
    </xf>
    <xf numFmtId="0" fontId="19" fillId="0" borderId="67" xfId="0" applyFont="1" applyBorder="1" applyProtection="1">
      <protection locked="0"/>
    </xf>
    <xf numFmtId="0" fontId="18" fillId="19" borderId="170" xfId="0" applyFont="1" applyFill="1" applyBorder="1"/>
    <xf numFmtId="0" fontId="18" fillId="19" borderId="123" xfId="0" applyFont="1" applyFill="1" applyBorder="1"/>
    <xf numFmtId="0" fontId="18" fillId="19" borderId="213" xfId="0" applyFont="1" applyFill="1" applyBorder="1"/>
    <xf numFmtId="4" fontId="18" fillId="19" borderId="123" xfId="0" applyNumberFormat="1" applyFont="1" applyFill="1" applyBorder="1" applyAlignment="1">
      <alignment horizontal="right"/>
    </xf>
    <xf numFmtId="0" fontId="19" fillId="0" borderId="214" xfId="0" applyFont="1" applyBorder="1"/>
    <xf numFmtId="4" fontId="19" fillId="0" borderId="64" xfId="0" applyNumberFormat="1" applyFont="1" applyBorder="1" applyProtection="1">
      <protection locked="0"/>
    </xf>
    <xf numFmtId="4" fontId="64" fillId="0" borderId="102" xfId="0" applyNumberFormat="1" applyFont="1" applyBorder="1" applyAlignment="1">
      <alignment horizontal="center"/>
    </xf>
    <xf numFmtId="4" fontId="91" fillId="0" borderId="103" xfId="0" applyNumberFormat="1" applyFont="1" applyBorder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0" fontId="19" fillId="0" borderId="215" xfId="0" applyFont="1" applyBorder="1"/>
    <xf numFmtId="0" fontId="19" fillId="0" borderId="216" xfId="0" applyFont="1" applyBorder="1"/>
    <xf numFmtId="0" fontId="44" fillId="0" borderId="0" xfId="0" applyFont="1" applyAlignment="1">
      <alignment horizontal="left"/>
    </xf>
    <xf numFmtId="0" fontId="44" fillId="0" borderId="0" xfId="0" applyFont="1" applyAlignment="1">
      <alignment vertical="center"/>
    </xf>
    <xf numFmtId="0" fontId="52" fillId="0" borderId="138" xfId="0" applyFont="1" applyBorder="1" applyProtection="1">
      <protection locked="0"/>
    </xf>
    <xf numFmtId="0" fontId="0" fillId="0" borderId="130" xfId="0" applyBorder="1"/>
    <xf numFmtId="0" fontId="0" fillId="0" borderId="132" xfId="0" applyBorder="1"/>
    <xf numFmtId="0" fontId="0" fillId="0" borderId="115" xfId="0" applyBorder="1"/>
    <xf numFmtId="0" fontId="0" fillId="0" borderId="103" xfId="0" applyBorder="1"/>
    <xf numFmtId="0" fontId="0" fillId="0" borderId="117" xfId="0" applyBorder="1"/>
    <xf numFmtId="0" fontId="0" fillId="0" borderId="108" xfId="0" applyBorder="1"/>
    <xf numFmtId="0" fontId="49" fillId="0" borderId="79" xfId="0" applyFont="1" applyBorder="1"/>
    <xf numFmtId="0" fontId="49" fillId="0" borderId="80" xfId="0" applyFont="1" applyBorder="1"/>
    <xf numFmtId="0" fontId="49" fillId="0" borderId="74" xfId="0" applyFont="1" applyBorder="1"/>
    <xf numFmtId="0" fontId="39" fillId="0" borderId="116" xfId="0" applyFont="1" applyBorder="1" applyAlignment="1">
      <alignment horizontal="center" vertical="center"/>
    </xf>
    <xf numFmtId="0" fontId="39" fillId="0" borderId="109" xfId="0" applyFont="1" applyBorder="1" applyAlignment="1">
      <alignment vertical="center"/>
    </xf>
    <xf numFmtId="0" fontId="39" fillId="0" borderId="117" xfId="0" applyFont="1" applyBorder="1" applyAlignment="1">
      <alignment vertical="center"/>
    </xf>
    <xf numFmtId="0" fontId="39" fillId="0" borderId="108" xfId="0" applyFont="1" applyBorder="1" applyAlignment="1">
      <alignment vertical="center"/>
    </xf>
    <xf numFmtId="0" fontId="0" fillId="0" borderId="127" xfId="0" applyBorder="1"/>
    <xf numFmtId="0" fontId="0" fillId="0" borderId="109" xfId="0" applyBorder="1"/>
    <xf numFmtId="0" fontId="0" fillId="0" borderId="114" xfId="0" applyBorder="1"/>
    <xf numFmtId="0" fontId="0" fillId="0" borderId="168" xfId="0" applyBorder="1"/>
    <xf numFmtId="0" fontId="0" fillId="0" borderId="187" xfId="0" applyBorder="1"/>
    <xf numFmtId="0" fontId="39" fillId="0" borderId="0" xfId="0" applyFont="1" applyAlignment="1">
      <alignment horizontal="right" vertical="center"/>
    </xf>
    <xf numFmtId="0" fontId="0" fillId="0" borderId="51" xfId="0" applyBorder="1"/>
    <xf numFmtId="0" fontId="0" fillId="0" borderId="31" xfId="0" applyBorder="1"/>
    <xf numFmtId="0" fontId="0" fillId="0" borderId="55" xfId="0" applyBorder="1"/>
    <xf numFmtId="0" fontId="0" fillId="0" borderId="163" xfId="0" applyBorder="1"/>
    <xf numFmtId="0" fontId="0" fillId="0" borderId="121" xfId="0" applyBorder="1"/>
    <xf numFmtId="0" fontId="39" fillId="0" borderId="10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39" fillId="0" borderId="185" xfId="0" applyFont="1" applyBorder="1" applyAlignment="1">
      <alignment horizontal="center" vertical="center"/>
    </xf>
    <xf numFmtId="0" fontId="39" fillId="0" borderId="182" xfId="0" applyFont="1" applyBorder="1" applyAlignment="1">
      <alignment horizontal="center" vertical="center"/>
    </xf>
    <xf numFmtId="0" fontId="39" fillId="0" borderId="186" xfId="0" applyFont="1" applyBorder="1" applyAlignment="1">
      <alignment horizontal="center" vertical="center"/>
    </xf>
    <xf numFmtId="0" fontId="19" fillId="0" borderId="137" xfId="0" applyFont="1" applyBorder="1" applyAlignment="1" applyProtection="1">
      <alignment horizontal="left" wrapText="1"/>
      <protection locked="0"/>
    </xf>
    <xf numFmtId="0" fontId="19" fillId="0" borderId="29" xfId="0" applyFont="1" applyBorder="1" applyAlignment="1" applyProtection="1">
      <alignment horizontal="left" wrapText="1"/>
      <protection locked="0"/>
    </xf>
    <xf numFmtId="0" fontId="19" fillId="0" borderId="44" xfId="0" applyFont="1" applyBorder="1" applyAlignment="1" applyProtection="1">
      <alignment horizontal="left" wrapText="1"/>
      <protection locked="0"/>
    </xf>
    <xf numFmtId="0" fontId="19" fillId="0" borderId="189" xfId="0" applyFont="1" applyBorder="1" applyAlignment="1" applyProtection="1">
      <alignment horizontal="left" wrapText="1"/>
      <protection locked="0"/>
    </xf>
    <xf numFmtId="0" fontId="19" fillId="0" borderId="190" xfId="0" applyFont="1" applyBorder="1" applyAlignment="1" applyProtection="1">
      <alignment horizontal="left" wrapText="1"/>
      <protection locked="0"/>
    </xf>
    <xf numFmtId="0" fontId="19" fillId="0" borderId="191" xfId="0" applyFont="1" applyBorder="1" applyAlignment="1" applyProtection="1">
      <alignment horizontal="left" wrapText="1"/>
      <protection locked="0"/>
    </xf>
    <xf numFmtId="0" fontId="43" fillId="0" borderId="25" xfId="0" applyFont="1" applyBorder="1" applyAlignment="1" applyProtection="1">
      <alignment horizontal="left" vertical="top" wrapText="1"/>
      <protection locked="0"/>
    </xf>
    <xf numFmtId="0" fontId="76" fillId="0" borderId="0" xfId="0" applyFont="1" applyAlignment="1" applyProtection="1">
      <alignment horizontal="left" vertical="top" wrapText="1"/>
      <protection locked="0"/>
    </xf>
    <xf numFmtId="0" fontId="76" fillId="0" borderId="203" xfId="0" applyFont="1" applyBorder="1" applyAlignment="1" applyProtection="1">
      <alignment horizontal="left" vertical="top" wrapText="1"/>
      <protection locked="0"/>
    </xf>
    <xf numFmtId="0" fontId="0" fillId="0" borderId="188" xfId="0" applyBorder="1"/>
    <xf numFmtId="0" fontId="0" fillId="0" borderId="67" xfId="0" applyBorder="1"/>
    <xf numFmtId="0" fontId="52" fillId="0" borderId="63" xfId="0" applyFont="1" applyBorder="1" applyAlignment="1">
      <alignment horizontal="center" vertical="center"/>
    </xf>
    <xf numFmtId="0" fontId="52" fillId="0" borderId="64" xfId="0" applyFont="1" applyBorder="1" applyAlignment="1">
      <alignment horizontal="center" vertical="center"/>
    </xf>
    <xf numFmtId="0" fontId="52" fillId="0" borderId="67" xfId="0" applyFont="1" applyBorder="1" applyAlignment="1">
      <alignment horizontal="center" vertical="center"/>
    </xf>
    <xf numFmtId="0" fontId="52" fillId="0" borderId="69" xfId="0" applyFont="1" applyBorder="1" applyAlignment="1">
      <alignment horizontal="center" vertical="center"/>
    </xf>
    <xf numFmtId="0" fontId="52" fillId="0" borderId="182" xfId="0" applyFont="1" applyBorder="1" applyAlignment="1">
      <alignment horizontal="center" vertical="center"/>
    </xf>
    <xf numFmtId="0" fontId="52" fillId="0" borderId="183" xfId="0" applyFont="1" applyBorder="1" applyAlignment="1">
      <alignment horizontal="center" vertical="center"/>
    </xf>
    <xf numFmtId="0" fontId="52" fillId="0" borderId="68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175" xfId="0" applyFont="1" applyBorder="1" applyAlignment="1">
      <alignment horizontal="center" vertical="center"/>
    </xf>
    <xf numFmtId="0" fontId="0" fillId="0" borderId="125" xfId="0" applyBorder="1"/>
    <xf numFmtId="0" fontId="39" fillId="0" borderId="79" xfId="0" applyFont="1" applyBorder="1" applyAlignment="1">
      <alignment horizontal="center" vertical="center"/>
    </xf>
    <xf numFmtId="0" fontId="0" fillId="0" borderId="80" xfId="0" applyBorder="1" applyAlignment="1">
      <alignment vertical="center"/>
    </xf>
    <xf numFmtId="0" fontId="0" fillId="0" borderId="153" xfId="0" applyBorder="1" applyAlignment="1">
      <alignment vertical="center"/>
    </xf>
    <xf numFmtId="0" fontId="0" fillId="27" borderId="115" xfId="0" applyFill="1" applyBorder="1"/>
    <xf numFmtId="0" fontId="0" fillId="27" borderId="103" xfId="0" applyFill="1" applyBorder="1"/>
    <xf numFmtId="0" fontId="19" fillId="0" borderId="119" xfId="0" applyFont="1" applyBorder="1"/>
    <xf numFmtId="0" fontId="19" fillId="0" borderId="184" xfId="0" applyFont="1" applyBorder="1"/>
    <xf numFmtId="0" fontId="56" fillId="0" borderId="116" xfId="0" applyFont="1" applyBorder="1"/>
    <xf numFmtId="0" fontId="53" fillId="0" borderId="109" xfId="0" applyFont="1" applyBorder="1"/>
    <xf numFmtId="0" fontId="0" fillId="0" borderId="147" xfId="0" applyBorder="1"/>
    <xf numFmtId="0" fontId="0" fillId="0" borderId="105" xfId="0" applyBorder="1"/>
    <xf numFmtId="0" fontId="49" fillId="0" borderId="106" xfId="0" applyFont="1" applyBorder="1"/>
    <xf numFmtId="0" fontId="49" fillId="0" borderId="107" xfId="0" applyFont="1" applyBorder="1"/>
    <xf numFmtId="0" fontId="0" fillId="0" borderId="106" xfId="0" applyBorder="1"/>
    <xf numFmtId="0" fontId="0" fillId="0" borderId="107" xfId="0" applyBorder="1"/>
    <xf numFmtId="0" fontId="0" fillId="0" borderId="120" xfId="0" applyBorder="1"/>
    <xf numFmtId="0" fontId="0" fillId="0" borderId="78" xfId="0" applyBorder="1"/>
    <xf numFmtId="0" fontId="0" fillId="0" borderId="162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114" xfId="0" applyBorder="1" applyAlignment="1">
      <alignment horizontal="center"/>
    </xf>
    <xf numFmtId="0" fontId="84" fillId="0" borderId="162" xfId="0" applyFont="1" applyBorder="1" applyAlignment="1">
      <alignment horizontal="center"/>
    </xf>
    <xf numFmtId="0" fontId="47" fillId="0" borderId="72" xfId="0" applyFont="1" applyBorder="1" applyAlignment="1">
      <alignment horizontal="center"/>
    </xf>
    <xf numFmtId="0" fontId="47" fillId="0" borderId="114" xfId="0" applyFont="1" applyBorder="1" applyAlignment="1">
      <alignment horizontal="center"/>
    </xf>
    <xf numFmtId="0" fontId="19" fillId="0" borderId="116" xfId="0" applyFont="1" applyBorder="1"/>
    <xf numFmtId="0" fontId="19" fillId="0" borderId="109" xfId="0" applyFont="1" applyBorder="1"/>
    <xf numFmtId="0" fontId="19" fillId="0" borderId="125" xfId="0" applyFont="1" applyBorder="1"/>
    <xf numFmtId="0" fontId="19" fillId="0" borderId="121" xfId="0" applyFont="1" applyBorder="1"/>
    <xf numFmtId="0" fontId="19" fillId="0" borderId="49" xfId="0" applyFont="1" applyBorder="1" applyAlignment="1" applyProtection="1">
      <alignment horizontal="left" wrapText="1"/>
      <protection locked="0"/>
    </xf>
    <xf numFmtId="0" fontId="19" fillId="0" borderId="33" xfId="0" applyFont="1" applyBorder="1" applyAlignment="1" applyProtection="1">
      <alignment horizontal="left" wrapText="1"/>
      <protection locked="0"/>
    </xf>
    <xf numFmtId="0" fontId="19" fillId="0" borderId="50" xfId="0" applyFont="1" applyBorder="1" applyAlignment="1" applyProtection="1">
      <alignment horizontal="left" wrapText="1"/>
      <protection locked="0"/>
    </xf>
    <xf numFmtId="0" fontId="52" fillId="0" borderId="137" xfId="0" applyFont="1" applyBorder="1" applyProtection="1">
      <protection locked="0"/>
    </xf>
    <xf numFmtId="0" fontId="0" fillId="0" borderId="29" xfId="0" applyBorder="1"/>
    <xf numFmtId="0" fontId="0" fillId="0" borderId="44" xfId="0" applyBorder="1"/>
    <xf numFmtId="0" fontId="43" fillId="0" borderId="137" xfId="0" applyFont="1" applyBorder="1" applyProtection="1">
      <protection locked="0"/>
    </xf>
    <xf numFmtId="0" fontId="44" fillId="0" borderId="29" xfId="0" applyFont="1" applyBorder="1"/>
    <xf numFmtId="0" fontId="44" fillId="0" borderId="44" xfId="0" applyFont="1" applyBorder="1"/>
    <xf numFmtId="0" fontId="55" fillId="0" borderId="133" xfId="42" applyFont="1" applyBorder="1" applyAlignment="1">
      <alignment horizontal="center" vertical="center"/>
    </xf>
    <xf numFmtId="0" fontId="54" fillId="0" borderId="0" xfId="42" applyAlignment="1">
      <alignment horizontal="center" vertical="center"/>
    </xf>
    <xf numFmtId="0" fontId="55" fillId="0" borderId="0" xfId="42" applyFont="1" applyAlignment="1">
      <alignment horizontal="center" vertical="center"/>
    </xf>
    <xf numFmtId="0" fontId="54" fillId="0" borderId="133" xfId="42" applyBorder="1" applyAlignment="1">
      <alignment horizontal="center" vertical="center"/>
    </xf>
    <xf numFmtId="0" fontId="55" fillId="0" borderId="133" xfId="42" applyFont="1" applyBorder="1" applyAlignment="1">
      <alignment horizontal="center" vertical="center" wrapText="1"/>
    </xf>
    <xf numFmtId="0" fontId="52" fillId="0" borderId="84" xfId="0" applyFont="1" applyBorder="1" applyAlignment="1">
      <alignment horizontal="center" vertical="center"/>
    </xf>
    <xf numFmtId="0" fontId="52" fillId="0" borderId="90" xfId="0" applyFont="1" applyBorder="1" applyAlignment="1">
      <alignment vertical="center"/>
    </xf>
    <xf numFmtId="0" fontId="67" fillId="0" borderId="0" xfId="0" applyFont="1" applyAlignment="1" applyProtection="1">
      <alignment horizontal="center" vertical="center"/>
      <protection locked="0"/>
    </xf>
    <xf numFmtId="0" fontId="68" fillId="0" borderId="0" xfId="0" applyFont="1"/>
    <xf numFmtId="0" fontId="42" fillId="0" borderId="106" xfId="0" applyFont="1" applyBorder="1" applyAlignment="1" applyProtection="1">
      <alignment horizontal="center" vertical="center" wrapText="1"/>
      <protection locked="0"/>
    </xf>
    <xf numFmtId="0" fontId="42" fillId="0" borderId="107" xfId="0" applyFont="1" applyBorder="1" applyAlignment="1" applyProtection="1">
      <alignment horizontal="center" vertical="center" wrapText="1"/>
      <protection locked="0"/>
    </xf>
    <xf numFmtId="0" fontId="43" fillId="0" borderId="125" xfId="0" applyFont="1" applyBorder="1" applyAlignment="1" applyProtection="1">
      <alignment wrapText="1" shrinkToFit="1"/>
      <protection locked="0"/>
    </xf>
    <xf numFmtId="0" fontId="43" fillId="0" borderId="121" xfId="0" applyFont="1" applyBorder="1" applyAlignment="1" applyProtection="1">
      <alignment wrapText="1" shrinkToFit="1"/>
      <protection locked="0"/>
    </xf>
    <xf numFmtId="0" fontId="43" fillId="0" borderId="115" xfId="0" applyFont="1" applyBorder="1" applyAlignment="1" applyProtection="1">
      <alignment wrapText="1"/>
      <protection locked="0"/>
    </xf>
    <xf numFmtId="0" fontId="43" fillId="0" borderId="103" xfId="0" applyFont="1" applyBorder="1" applyAlignment="1" applyProtection="1">
      <alignment wrapText="1"/>
      <protection locked="0"/>
    </xf>
    <xf numFmtId="0" fontId="43" fillId="0" borderId="162" xfId="0" applyFont="1" applyBorder="1" applyAlignment="1" applyProtection="1">
      <alignment wrapText="1"/>
      <protection locked="0"/>
    </xf>
    <xf numFmtId="0" fontId="43" fillId="0" borderId="72" xfId="0" applyFont="1" applyBorder="1" applyAlignment="1" applyProtection="1">
      <alignment wrapText="1"/>
      <protection locked="0"/>
    </xf>
    <xf numFmtId="0" fontId="43" fillId="0" borderId="114" xfId="0" applyFont="1" applyBorder="1" applyAlignment="1" applyProtection="1">
      <alignment wrapText="1"/>
      <protection locked="0"/>
    </xf>
    <xf numFmtId="0" fontId="52" fillId="0" borderId="0" xfId="0" applyFont="1" applyAlignment="1">
      <alignment horizontal="center" wrapText="1"/>
    </xf>
    <xf numFmtId="0" fontId="52" fillId="0" borderId="117" xfId="0" applyFont="1" applyBorder="1" applyAlignment="1" applyProtection="1">
      <alignment wrapText="1"/>
      <protection locked="0"/>
    </xf>
    <xf numFmtId="0" fontId="52" fillId="0" borderId="108" xfId="0" applyFont="1" applyBorder="1" applyAlignment="1" applyProtection="1">
      <alignment wrapText="1"/>
      <protection locked="0"/>
    </xf>
    <xf numFmtId="0" fontId="52" fillId="0" borderId="0" xfId="0" applyFont="1" applyAlignment="1" applyProtection="1">
      <alignment wrapText="1"/>
      <protection locked="0"/>
    </xf>
    <xf numFmtId="0" fontId="43" fillId="0" borderId="0" xfId="0" applyFont="1"/>
    <xf numFmtId="0" fontId="43" fillId="0" borderId="0" xfId="0" applyFont="1" applyAlignment="1">
      <alignment horizontal="center"/>
    </xf>
  </cellXfs>
  <cellStyles count="45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Čárka" xfId="44" builtinId="3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3 2" xfId="43" xr:uid="{00000000-0005-0000-0000-000019000000}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42" xr:uid="{00000000-0005-0000-0000-00001E000000}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"/>
  <sheetViews>
    <sheetView topLeftCell="A4" zoomScale="90" zoomScaleNormal="90" zoomScaleSheetLayoutView="75" workbookViewId="0">
      <selection activeCell="C10" sqref="C10"/>
    </sheetView>
  </sheetViews>
  <sheetFormatPr defaultRowHeight="12.75" x14ac:dyDescent="0.2"/>
  <cols>
    <col min="1" max="1" width="13.42578125" customWidth="1"/>
    <col min="2" max="2" width="13.5703125" customWidth="1"/>
    <col min="3" max="3" width="16.140625" customWidth="1"/>
    <col min="4" max="4" width="24.28515625" customWidth="1"/>
    <col min="5" max="5" width="14.85546875" customWidth="1"/>
    <col min="6" max="6" width="11.85546875" customWidth="1"/>
    <col min="7" max="7" width="10.140625" bestFit="1" customWidth="1"/>
    <col min="8" max="8" width="24.7109375" customWidth="1"/>
    <col min="9" max="9" width="21.7109375" customWidth="1"/>
    <col min="12" max="12" width="11.5703125" customWidth="1"/>
  </cols>
  <sheetData>
    <row r="1" spans="1:10" ht="20.25" x14ac:dyDescent="0.3">
      <c r="A1" s="85" t="s">
        <v>0</v>
      </c>
      <c r="B1" s="81"/>
      <c r="C1" s="84"/>
      <c r="D1" s="81"/>
      <c r="E1" s="81"/>
      <c r="F1" s="81"/>
      <c r="G1" s="81"/>
      <c r="H1" s="81"/>
      <c r="I1" s="86"/>
      <c r="J1" s="81"/>
    </row>
    <row r="2" spans="1:10" ht="21" thickBot="1" x14ac:dyDescent="0.35">
      <c r="A2" s="85"/>
      <c r="B2" s="81"/>
      <c r="C2" s="84"/>
      <c r="D2" s="81"/>
      <c r="E2" s="81"/>
      <c r="F2" s="81"/>
      <c r="G2" s="81"/>
      <c r="I2" s="2"/>
    </row>
    <row r="3" spans="1:10" ht="26.25" x14ac:dyDescent="0.4">
      <c r="D3" s="111" t="s">
        <v>1</v>
      </c>
      <c r="E3" s="87"/>
      <c r="F3" s="12"/>
      <c r="G3" s="112">
        <v>2025</v>
      </c>
      <c r="H3" s="88"/>
    </row>
    <row r="4" spans="1:10" ht="18" x14ac:dyDescent="0.25">
      <c r="D4" s="233"/>
      <c r="G4" s="89"/>
      <c r="H4" s="90"/>
    </row>
    <row r="5" spans="1:10" ht="16.5" thickBot="1" x14ac:dyDescent="0.3">
      <c r="D5" s="234"/>
      <c r="E5" s="235"/>
      <c r="F5" s="236" t="s">
        <v>269</v>
      </c>
      <c r="G5" s="237"/>
      <c r="H5" s="238"/>
    </row>
    <row r="6" spans="1:10" ht="15.75" x14ac:dyDescent="0.25">
      <c r="F6" s="241"/>
      <c r="G6" s="8"/>
    </row>
    <row r="7" spans="1:10" ht="15.75" x14ac:dyDescent="0.25">
      <c r="F7" s="241"/>
      <c r="G7" s="8"/>
    </row>
    <row r="9" spans="1:10" ht="39.75" customHeight="1" x14ac:dyDescent="0.2">
      <c r="E9" s="239" t="s">
        <v>2</v>
      </c>
      <c r="F9" s="240"/>
      <c r="G9" s="239">
        <v>2025</v>
      </c>
      <c r="H9" s="3"/>
    </row>
    <row r="10" spans="1:10" x14ac:dyDescent="0.2">
      <c r="F10" s="4"/>
    </row>
    <row r="11" spans="1:10" x14ac:dyDescent="0.2">
      <c r="F11" s="4"/>
    </row>
    <row r="12" spans="1:10" x14ac:dyDescent="0.2">
      <c r="F12" s="4"/>
    </row>
    <row r="13" spans="1:10" ht="13.5" thickBot="1" x14ac:dyDescent="0.25">
      <c r="F13" s="4"/>
      <c r="G13" s="4"/>
    </row>
    <row r="14" spans="1:10" ht="18.75" thickBot="1" x14ac:dyDescent="0.3">
      <c r="C14" s="100" t="s">
        <v>4</v>
      </c>
      <c r="D14" s="100" t="s">
        <v>5</v>
      </c>
      <c r="F14" s="113" t="s">
        <v>391</v>
      </c>
      <c r="G14" s="114"/>
      <c r="H14" s="115"/>
      <c r="I14" s="110" t="s">
        <v>430</v>
      </c>
    </row>
    <row r="15" spans="1:10" ht="18.75" thickBot="1" x14ac:dyDescent="0.3">
      <c r="C15" s="101">
        <f>G9</f>
        <v>2025</v>
      </c>
      <c r="D15" s="101"/>
      <c r="F15" s="116" t="s">
        <v>249</v>
      </c>
      <c r="G15" s="117"/>
      <c r="H15" s="118"/>
      <c r="I15" s="465">
        <v>5876302</v>
      </c>
    </row>
    <row r="16" spans="1:10" ht="18" x14ac:dyDescent="0.25">
      <c r="C16" s="102" t="s">
        <v>8</v>
      </c>
      <c r="D16" s="462">
        <f>příjmy!G45</f>
        <v>97291660</v>
      </c>
      <c r="F16" s="119" t="s">
        <v>250</v>
      </c>
      <c r="G16" s="120"/>
      <c r="H16" s="121"/>
      <c r="I16" s="466">
        <v>463122</v>
      </c>
    </row>
    <row r="17" spans="1:11" ht="18" x14ac:dyDescent="0.25">
      <c r="C17" s="505"/>
      <c r="D17" s="506"/>
      <c r="F17" s="507" t="s">
        <v>271</v>
      </c>
      <c r="G17" s="120"/>
      <c r="H17" s="120"/>
      <c r="I17" s="466">
        <v>18958559</v>
      </c>
    </row>
    <row r="18" spans="1:11" ht="18" x14ac:dyDescent="0.25">
      <c r="C18" s="505"/>
      <c r="D18" s="506"/>
      <c r="F18" s="507" t="s">
        <v>272</v>
      </c>
      <c r="G18" s="120"/>
      <c r="H18" s="120"/>
      <c r="I18" s="466">
        <v>27000000</v>
      </c>
    </row>
    <row r="19" spans="1:11" ht="18.75" thickBot="1" x14ac:dyDescent="0.3">
      <c r="C19" s="109" t="s">
        <v>9</v>
      </c>
      <c r="D19" s="463">
        <f>výdaje!F236</f>
        <v>145590500</v>
      </c>
      <c r="F19" s="122" t="s">
        <v>251</v>
      </c>
      <c r="G19" s="120"/>
      <c r="H19" s="120"/>
      <c r="I19" s="467">
        <v>6848474</v>
      </c>
      <c r="K19" s="41"/>
    </row>
    <row r="20" spans="1:11" ht="18.75" thickBot="1" x14ac:dyDescent="0.3">
      <c r="C20" s="103" t="s">
        <v>248</v>
      </c>
      <c r="D20" s="464">
        <f>D19-D16</f>
        <v>48298840</v>
      </c>
      <c r="F20" s="123" t="s">
        <v>253</v>
      </c>
      <c r="G20" s="124"/>
      <c r="H20" s="121"/>
      <c r="I20" s="468">
        <f>SUM(I15:I19)</f>
        <v>59146457</v>
      </c>
      <c r="K20" s="41"/>
    </row>
    <row r="21" spans="1:11" ht="18.75" thickBot="1" x14ac:dyDescent="0.3">
      <c r="C21" s="103" t="s">
        <v>10</v>
      </c>
      <c r="D21" s="108">
        <f>D16+D20-D19</f>
        <v>0</v>
      </c>
      <c r="F21" s="125" t="s">
        <v>252</v>
      </c>
      <c r="G21" s="126"/>
      <c r="H21" s="127"/>
      <c r="I21" s="469">
        <f>-D20</f>
        <v>-48298840</v>
      </c>
    </row>
    <row r="22" spans="1:11" x14ac:dyDescent="0.2">
      <c r="I22" s="41"/>
    </row>
    <row r="30" spans="1:11" x14ac:dyDescent="0.2">
      <c r="A30" s="36"/>
      <c r="B30" s="9"/>
      <c r="C30" s="10"/>
      <c r="D30" s="11"/>
      <c r="F30" s="8"/>
    </row>
    <row r="31" spans="1:11" x14ac:dyDescent="0.2">
      <c r="A31" s="44"/>
      <c r="B31" s="45"/>
      <c r="C31" s="732"/>
      <c r="D31" s="733"/>
      <c r="E31" s="733"/>
      <c r="F31" s="43"/>
      <c r="G31" s="43"/>
      <c r="H31" s="44"/>
    </row>
    <row r="32" spans="1:11" x14ac:dyDescent="0.2">
      <c r="A32" s="44"/>
      <c r="B32" s="45"/>
      <c r="C32" s="732"/>
      <c r="D32" s="733"/>
      <c r="E32" s="733"/>
      <c r="F32" s="43"/>
      <c r="G32" s="14"/>
      <c r="H32" s="14"/>
    </row>
    <row r="33" spans="1:14" ht="15.75" x14ac:dyDescent="0.25">
      <c r="A33" s="91" t="s">
        <v>108</v>
      </c>
      <c r="B33" s="95">
        <v>45609</v>
      </c>
      <c r="C33" s="14"/>
      <c r="D33" s="14"/>
      <c r="E33" s="14"/>
      <c r="F33" s="43"/>
      <c r="G33" s="14"/>
      <c r="H33" s="14"/>
    </row>
    <row r="34" spans="1:14" ht="15.75" x14ac:dyDescent="0.25">
      <c r="A34" s="91" t="s">
        <v>13</v>
      </c>
      <c r="B34" s="94">
        <v>45611</v>
      </c>
      <c r="C34" s="14"/>
      <c r="D34" s="93" t="s">
        <v>14</v>
      </c>
      <c r="E34" s="94">
        <v>45632</v>
      </c>
      <c r="F34" s="43"/>
      <c r="G34" s="14"/>
      <c r="H34" s="14"/>
    </row>
    <row r="35" spans="1:14" ht="15.75" x14ac:dyDescent="0.25">
      <c r="A35" s="91"/>
      <c r="B35" s="97"/>
      <c r="C35" s="14"/>
      <c r="D35" s="93"/>
      <c r="E35" s="97"/>
      <c r="F35" s="43"/>
      <c r="G35" s="14"/>
      <c r="H35" s="14"/>
    </row>
    <row r="36" spans="1:14" ht="15.75" x14ac:dyDescent="0.25">
      <c r="A36" s="96" t="s">
        <v>268</v>
      </c>
      <c r="B36" s="14"/>
      <c r="C36" s="14"/>
      <c r="D36" s="14"/>
      <c r="E36" s="17">
        <v>45629</v>
      </c>
      <c r="F36" s="14"/>
      <c r="G36" s="36"/>
      <c r="H36" s="36"/>
    </row>
    <row r="37" spans="1:14" x14ac:dyDescent="0.2">
      <c r="F37" s="14"/>
      <c r="G37" s="14"/>
      <c r="H37" s="14"/>
      <c r="I37" s="46"/>
    </row>
    <row r="38" spans="1:14" ht="15.75" x14ac:dyDescent="0.25">
      <c r="A38" s="98" t="s">
        <v>244</v>
      </c>
      <c r="B38" s="14"/>
      <c r="C38" s="14"/>
      <c r="D38" s="14"/>
      <c r="E38" s="94"/>
      <c r="F38" s="14"/>
      <c r="G38" s="14"/>
      <c r="H38" s="14"/>
      <c r="I38" s="46"/>
    </row>
    <row r="39" spans="1:14" x14ac:dyDescent="0.2">
      <c r="B39" s="14"/>
      <c r="C39" s="14"/>
      <c r="D39" s="14"/>
      <c r="E39" s="14"/>
      <c r="F39" s="14"/>
      <c r="G39" s="14"/>
      <c r="H39" s="14"/>
      <c r="I39" s="46"/>
    </row>
    <row r="40" spans="1:14" ht="15.75" x14ac:dyDescent="0.25">
      <c r="A40" s="93" t="s">
        <v>109</v>
      </c>
      <c r="B40" s="37"/>
      <c r="C40" s="14"/>
      <c r="E40" s="37"/>
      <c r="F40" s="36"/>
      <c r="G40" s="14"/>
      <c r="H40" s="14">
        <v>0</v>
      </c>
      <c r="I40" s="47"/>
      <c r="N40" s="16"/>
    </row>
    <row r="41" spans="1:14" ht="15.75" x14ac:dyDescent="0.25">
      <c r="A41" s="93"/>
      <c r="B41" s="37"/>
      <c r="C41" s="14"/>
      <c r="E41" s="37"/>
      <c r="F41" s="14"/>
      <c r="G41" s="14"/>
      <c r="H41" s="14"/>
      <c r="I41" s="47"/>
      <c r="N41" s="16"/>
    </row>
    <row r="42" spans="1:14" ht="15.75" x14ac:dyDescent="0.25">
      <c r="A42" s="93" t="s">
        <v>13</v>
      </c>
      <c r="B42" s="99"/>
      <c r="D42" s="93" t="s">
        <v>14</v>
      </c>
      <c r="E42" s="99"/>
      <c r="F42" s="14"/>
      <c r="G42" s="14"/>
      <c r="H42" s="14"/>
      <c r="I42" s="46"/>
    </row>
    <row r="43" spans="1:14" x14ac:dyDescent="0.2">
      <c r="A43" s="18"/>
      <c r="B43" s="8"/>
      <c r="D43" s="18"/>
      <c r="E43" s="8"/>
      <c r="F43" s="14"/>
      <c r="G43" s="14"/>
      <c r="H43" s="14"/>
      <c r="I43" s="46"/>
    </row>
    <row r="44" spans="1:14" x14ac:dyDescent="0.2">
      <c r="B44" s="14"/>
      <c r="C44" s="14"/>
      <c r="D44" s="14"/>
      <c r="E44" s="14"/>
      <c r="F44" s="14"/>
      <c r="G44" s="14"/>
      <c r="H44" s="14"/>
      <c r="I44" s="46"/>
    </row>
    <row r="45" spans="1:14" x14ac:dyDescent="0.2">
      <c r="A45" s="18"/>
      <c r="B45" s="37"/>
      <c r="C45" s="14"/>
      <c r="E45" s="37"/>
      <c r="F45" s="14"/>
      <c r="G45" s="14"/>
      <c r="H45" s="14"/>
      <c r="I45" s="46"/>
    </row>
    <row r="46" spans="1:14" x14ac:dyDescent="0.2">
      <c r="A46" s="18"/>
      <c r="B46" s="8"/>
      <c r="D46" s="18"/>
      <c r="E46" s="8"/>
      <c r="F46" s="17"/>
      <c r="G46" s="14"/>
      <c r="H46" s="14"/>
      <c r="I46" s="46"/>
    </row>
    <row r="47" spans="1:14" x14ac:dyDescent="0.2">
      <c r="A47" s="18"/>
      <c r="B47" s="8"/>
      <c r="D47" s="18"/>
      <c r="E47" s="8"/>
      <c r="F47" s="14"/>
      <c r="G47" s="14"/>
      <c r="H47" s="14"/>
      <c r="I47" s="46"/>
    </row>
    <row r="48" spans="1:14" x14ac:dyDescent="0.2">
      <c r="A48" s="18"/>
      <c r="B48" s="8"/>
      <c r="D48" s="18"/>
      <c r="E48" s="8"/>
      <c r="F48" s="14"/>
      <c r="G48" s="14"/>
      <c r="H48" s="14"/>
      <c r="I48" s="46"/>
    </row>
    <row r="49" spans="2:9" x14ac:dyDescent="0.2">
      <c r="F49" s="14"/>
      <c r="G49" s="48"/>
      <c r="I49" s="35"/>
    </row>
    <row r="50" spans="2:9" x14ac:dyDescent="0.2">
      <c r="F50" s="14"/>
      <c r="G50" s="48"/>
      <c r="I50" s="35"/>
    </row>
    <row r="51" spans="2:9" x14ac:dyDescent="0.2">
      <c r="F51" s="14"/>
      <c r="H51" s="35"/>
      <c r="I51" s="35"/>
    </row>
    <row r="52" spans="2:9" ht="15.75" x14ac:dyDescent="0.25">
      <c r="B52" s="1"/>
      <c r="F52" s="14"/>
    </row>
  </sheetData>
  <mergeCells count="2">
    <mergeCell ref="C32:E32"/>
    <mergeCell ref="C31:E31"/>
  </mergeCells>
  <phoneticPr fontId="23" type="noConversion"/>
  <pageMargins left="0.78740157480314965" right="0.78740157480314965" top="0.59055118110236227" bottom="0.51181102362204722" header="0.51181102362204722" footer="0.51181102362204722"/>
  <pageSetup paperSize="9" scale="54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5"/>
  <sheetViews>
    <sheetView topLeftCell="A13" zoomScaleNormal="100" workbookViewId="0">
      <selection activeCell="I14" sqref="I14"/>
    </sheetView>
  </sheetViews>
  <sheetFormatPr defaultRowHeight="12.75" x14ac:dyDescent="0.2"/>
  <cols>
    <col min="2" max="2" width="7.28515625" customWidth="1"/>
    <col min="5" max="5" width="27.85546875" customWidth="1"/>
    <col min="6" max="6" width="23.42578125" customWidth="1"/>
    <col min="7" max="7" width="20.42578125" customWidth="1"/>
    <col min="8" max="8" width="14.5703125" customWidth="1"/>
    <col min="10" max="10" width="16.28515625" customWidth="1"/>
    <col min="12" max="12" width="12" bestFit="1" customWidth="1"/>
  </cols>
  <sheetData>
    <row r="1" spans="1:12" ht="18" x14ac:dyDescent="0.25">
      <c r="A1" s="76" t="s">
        <v>15</v>
      </c>
      <c r="B1" s="75"/>
      <c r="C1" s="75"/>
      <c r="D1" s="76"/>
      <c r="E1" s="75"/>
      <c r="F1" s="75"/>
      <c r="G1" s="74">
        <v>2025</v>
      </c>
      <c r="H1" s="10"/>
    </row>
    <row r="3" spans="1:12" ht="18" x14ac:dyDescent="0.25">
      <c r="E3" s="77" t="s">
        <v>17</v>
      </c>
      <c r="F3" s="77"/>
      <c r="G3" s="20" t="str">
        <f>rekapitulace!F5</f>
        <v>návrh</v>
      </c>
    </row>
    <row r="4" spans="1:12" ht="13.5" thickBot="1" x14ac:dyDescent="0.25"/>
    <row r="5" spans="1:12" ht="16.5" thickBot="1" x14ac:dyDescent="0.3">
      <c r="A5" s="187" t="s">
        <v>18</v>
      </c>
      <c r="B5" s="244"/>
      <c r="C5" s="244"/>
      <c r="D5" s="244"/>
      <c r="E5" s="245"/>
      <c r="F5" s="512" t="s">
        <v>275</v>
      </c>
      <c r="G5" s="246" t="s">
        <v>5</v>
      </c>
      <c r="H5" s="245" t="s">
        <v>19</v>
      </c>
      <c r="I5" s="244" t="s">
        <v>20</v>
      </c>
      <c r="J5" s="247"/>
    </row>
    <row r="6" spans="1:12" ht="16.5" thickBot="1" x14ac:dyDescent="0.3">
      <c r="A6" s="261"/>
      <c r="B6" s="1"/>
      <c r="C6" s="1"/>
      <c r="D6" s="1"/>
      <c r="E6" s="513"/>
      <c r="F6" s="513"/>
      <c r="G6" s="676"/>
      <c r="H6" s="513"/>
      <c r="I6" s="1"/>
      <c r="J6" s="677"/>
    </row>
    <row r="7" spans="1:12" ht="15.75" x14ac:dyDescent="0.25">
      <c r="A7" s="678" t="s">
        <v>21</v>
      </c>
      <c r="B7" s="679"/>
      <c r="C7" s="679"/>
      <c r="D7" s="679"/>
      <c r="E7" s="680"/>
      <c r="F7" s="680"/>
      <c r="G7" s="681">
        <f>SUM(G8:G19)</f>
        <v>17570000</v>
      </c>
      <c r="H7" s="682"/>
      <c r="I7" s="683"/>
      <c r="J7" s="684"/>
      <c r="L7" s="40"/>
    </row>
    <row r="8" spans="1:12" ht="15" x14ac:dyDescent="0.2">
      <c r="A8" s="685"/>
      <c r="B8" s="248"/>
      <c r="C8" s="70" t="s">
        <v>22</v>
      </c>
      <c r="D8" s="70"/>
      <c r="E8" s="249"/>
      <c r="F8" s="249">
        <v>1111</v>
      </c>
      <c r="G8" s="659">
        <v>2500000</v>
      </c>
      <c r="H8" s="70"/>
      <c r="I8" s="250"/>
      <c r="J8" s="686"/>
    </row>
    <row r="9" spans="1:12" ht="15" x14ac:dyDescent="0.2">
      <c r="A9" s="685"/>
      <c r="B9" s="248"/>
      <c r="C9" s="70" t="s">
        <v>23</v>
      </c>
      <c r="D9" s="70"/>
      <c r="E9" s="249"/>
      <c r="F9" s="249">
        <v>1112</v>
      </c>
      <c r="G9" s="659">
        <v>200000</v>
      </c>
      <c r="H9" s="70"/>
      <c r="I9" s="250"/>
      <c r="J9" s="686"/>
    </row>
    <row r="10" spans="1:12" ht="15" x14ac:dyDescent="0.2">
      <c r="A10" s="687"/>
      <c r="B10" s="50"/>
      <c r="C10" s="70" t="s">
        <v>148</v>
      </c>
      <c r="D10" s="70"/>
      <c r="E10" s="514"/>
      <c r="F10" s="514">
        <v>1113</v>
      </c>
      <c r="G10" s="660">
        <v>530000</v>
      </c>
      <c r="H10" s="27"/>
      <c r="I10" s="251"/>
      <c r="J10" s="688"/>
    </row>
    <row r="11" spans="1:12" ht="15" x14ac:dyDescent="0.2">
      <c r="A11" s="685"/>
      <c r="B11" s="248"/>
      <c r="C11" s="27" t="s">
        <v>24</v>
      </c>
      <c r="D11" s="252"/>
      <c r="E11" s="249"/>
      <c r="F11" s="249">
        <v>1121</v>
      </c>
      <c r="G11" s="659">
        <v>3800000</v>
      </c>
      <c r="H11" s="70"/>
      <c r="I11" s="250"/>
      <c r="J11" s="686"/>
    </row>
    <row r="12" spans="1:12" ht="15" x14ac:dyDescent="0.2">
      <c r="A12" s="689"/>
      <c r="B12" s="253"/>
      <c r="C12" s="70" t="s">
        <v>11</v>
      </c>
      <c r="D12" s="252"/>
      <c r="E12" s="254"/>
      <c r="F12" s="254">
        <v>1211</v>
      </c>
      <c r="G12" s="656">
        <v>8000000</v>
      </c>
      <c r="H12" s="252"/>
      <c r="I12" s="255"/>
      <c r="J12" s="690"/>
    </row>
    <row r="13" spans="1:12" ht="15" x14ac:dyDescent="0.2">
      <c r="A13" s="689"/>
      <c r="B13" s="253"/>
      <c r="C13" s="252" t="s">
        <v>128</v>
      </c>
      <c r="D13" s="252"/>
      <c r="E13" s="254"/>
      <c r="F13" s="254">
        <v>1345</v>
      </c>
      <c r="G13" s="656">
        <v>750000</v>
      </c>
      <c r="H13" s="252"/>
      <c r="I13" s="255"/>
      <c r="J13" s="690"/>
    </row>
    <row r="14" spans="1:12" ht="15" x14ac:dyDescent="0.2">
      <c r="A14" s="689"/>
      <c r="B14" s="253"/>
      <c r="C14" s="252" t="s">
        <v>26</v>
      </c>
      <c r="D14" s="252"/>
      <c r="E14" s="254"/>
      <c r="F14" s="254">
        <v>1341</v>
      </c>
      <c r="G14" s="656">
        <v>10000</v>
      </c>
      <c r="H14" s="252"/>
      <c r="I14" s="255"/>
      <c r="J14" s="690"/>
    </row>
    <row r="15" spans="1:12" ht="15" x14ac:dyDescent="0.2">
      <c r="A15" s="689"/>
      <c r="B15" s="253"/>
      <c r="C15" s="252" t="s">
        <v>276</v>
      </c>
      <c r="D15" s="252"/>
      <c r="E15" s="254"/>
      <c r="F15" s="516" t="s">
        <v>277</v>
      </c>
      <c r="G15" s="656">
        <v>130000</v>
      </c>
      <c r="H15" s="252"/>
      <c r="I15" s="255"/>
      <c r="J15" s="690"/>
    </row>
    <row r="16" spans="1:12" ht="15" x14ac:dyDescent="0.2">
      <c r="A16" s="689"/>
      <c r="B16" s="253"/>
      <c r="C16" s="252" t="s">
        <v>147</v>
      </c>
      <c r="D16" s="252"/>
      <c r="E16" s="254"/>
      <c r="F16" s="254">
        <v>1386</v>
      </c>
      <c r="G16" s="656">
        <v>100000</v>
      </c>
      <c r="H16" s="252"/>
      <c r="I16" s="255"/>
      <c r="J16" s="690"/>
    </row>
    <row r="17" spans="1:10" ht="15" x14ac:dyDescent="0.2">
      <c r="A17" s="689"/>
      <c r="B17" s="253"/>
      <c r="C17" s="252" t="s">
        <v>147</v>
      </c>
      <c r="D17" s="252"/>
      <c r="E17" s="254"/>
      <c r="F17" s="254">
        <v>1387</v>
      </c>
      <c r="G17" s="656">
        <v>50000</v>
      </c>
      <c r="H17" s="252"/>
      <c r="I17" s="255"/>
      <c r="J17" s="690"/>
    </row>
    <row r="18" spans="1:10" ht="15" x14ac:dyDescent="0.2">
      <c r="A18" s="689"/>
      <c r="B18" s="253"/>
      <c r="C18" s="252" t="s">
        <v>25</v>
      </c>
      <c r="D18" s="252"/>
      <c r="E18" s="254"/>
      <c r="F18" s="254">
        <v>1511</v>
      </c>
      <c r="G18" s="656">
        <v>1500000</v>
      </c>
      <c r="H18" s="252"/>
      <c r="I18" s="255"/>
      <c r="J18" s="690"/>
    </row>
    <row r="19" spans="1:10" ht="15" x14ac:dyDescent="0.2">
      <c r="A19" s="689"/>
      <c r="B19" s="253"/>
      <c r="C19" s="252"/>
      <c r="D19" s="252"/>
      <c r="E19" s="254"/>
      <c r="F19" s="254"/>
      <c r="G19" s="455"/>
      <c r="H19" s="252"/>
      <c r="I19" s="255"/>
      <c r="J19" s="690"/>
    </row>
    <row r="20" spans="1:10" ht="15.75" x14ac:dyDescent="0.25">
      <c r="A20" s="691" t="s">
        <v>27</v>
      </c>
      <c r="B20" s="256"/>
      <c r="C20" s="256"/>
      <c r="D20" s="256"/>
      <c r="E20" s="257"/>
      <c r="F20" s="257"/>
      <c r="G20" s="456">
        <f>SUM(G21:G35)</f>
        <v>1360060</v>
      </c>
      <c r="H20" s="258"/>
      <c r="I20" s="259"/>
      <c r="J20" s="692"/>
    </row>
    <row r="21" spans="1:10" ht="15.75" x14ac:dyDescent="0.25">
      <c r="A21" s="693"/>
      <c r="B21" s="253"/>
      <c r="C21" s="252" t="s">
        <v>278</v>
      </c>
      <c r="D21" s="252"/>
      <c r="E21" s="254"/>
      <c r="F21" s="254" t="s">
        <v>279</v>
      </c>
      <c r="G21" s="658">
        <v>42460</v>
      </c>
      <c r="H21" s="254"/>
      <c r="I21" s="260"/>
      <c r="J21" s="690"/>
    </row>
    <row r="22" spans="1:10" ht="15.75" x14ac:dyDescent="0.25">
      <c r="A22" s="693"/>
      <c r="B22" s="253"/>
      <c r="C22" s="252" t="s">
        <v>280</v>
      </c>
      <c r="D22" s="252"/>
      <c r="E22" s="254"/>
      <c r="F22" s="254" t="s">
        <v>281</v>
      </c>
      <c r="G22" s="658">
        <v>200000</v>
      </c>
      <c r="H22" s="254"/>
      <c r="I22" s="260"/>
      <c r="J22" s="690"/>
    </row>
    <row r="23" spans="1:10" ht="15.75" x14ac:dyDescent="0.25">
      <c r="A23" s="693"/>
      <c r="B23" s="253"/>
      <c r="C23" s="252" t="s">
        <v>283</v>
      </c>
      <c r="D23" s="252"/>
      <c r="E23" s="254"/>
      <c r="F23" s="254" t="s">
        <v>282</v>
      </c>
      <c r="G23" s="658">
        <v>30000</v>
      </c>
      <c r="H23" s="254"/>
      <c r="I23" s="260" t="s">
        <v>12</v>
      </c>
      <c r="J23" s="690"/>
    </row>
    <row r="24" spans="1:10" ht="15.75" x14ac:dyDescent="0.25">
      <c r="A24" s="693"/>
      <c r="B24" s="253"/>
      <c r="C24" s="252" t="s">
        <v>284</v>
      </c>
      <c r="D24" s="252"/>
      <c r="E24" s="254"/>
      <c r="F24" s="254" t="s">
        <v>285</v>
      </c>
      <c r="G24" s="658">
        <v>30000</v>
      </c>
      <c r="H24" s="254"/>
      <c r="I24" s="260" t="s">
        <v>12</v>
      </c>
      <c r="J24" s="690"/>
    </row>
    <row r="25" spans="1:10" ht="15.75" x14ac:dyDescent="0.25">
      <c r="A25" s="693"/>
      <c r="B25" s="253"/>
      <c r="C25" s="252" t="s">
        <v>286</v>
      </c>
      <c r="D25" s="252"/>
      <c r="E25" s="254"/>
      <c r="F25" s="254" t="s">
        <v>288</v>
      </c>
      <c r="G25" s="658">
        <v>354600</v>
      </c>
      <c r="H25" s="254"/>
      <c r="I25" s="260" t="s">
        <v>131</v>
      </c>
      <c r="J25" s="690"/>
    </row>
    <row r="26" spans="1:10" ht="15.75" x14ac:dyDescent="0.25">
      <c r="A26" s="693"/>
      <c r="B26" s="253"/>
      <c r="C26" s="252" t="s">
        <v>287</v>
      </c>
      <c r="D26" s="252"/>
      <c r="E26" s="254"/>
      <c r="F26" s="254" t="s">
        <v>289</v>
      </c>
      <c r="G26" s="658">
        <v>40000</v>
      </c>
      <c r="H26" s="254"/>
      <c r="I26" s="260" t="s">
        <v>131</v>
      </c>
      <c r="J26" s="690"/>
    </row>
    <row r="27" spans="1:10" ht="15.75" x14ac:dyDescent="0.25">
      <c r="A27" s="693"/>
      <c r="B27" s="253"/>
      <c r="C27" s="252" t="s">
        <v>50</v>
      </c>
      <c r="D27" s="252"/>
      <c r="E27" s="254"/>
      <c r="F27" s="254" t="s">
        <v>290</v>
      </c>
      <c r="G27" s="658">
        <v>13000</v>
      </c>
      <c r="H27" s="254"/>
      <c r="I27" s="260"/>
      <c r="J27" s="690"/>
    </row>
    <row r="28" spans="1:10" ht="15.75" x14ac:dyDescent="0.25">
      <c r="A28" s="693"/>
      <c r="B28" s="253"/>
      <c r="C28" s="252" t="s">
        <v>130</v>
      </c>
      <c r="D28" s="252"/>
      <c r="E28" s="254"/>
      <c r="F28" s="254" t="s">
        <v>291</v>
      </c>
      <c r="G28" s="658">
        <v>500000</v>
      </c>
      <c r="H28" s="254"/>
      <c r="I28" s="260"/>
      <c r="J28" s="690"/>
    </row>
    <row r="29" spans="1:10" ht="15.75" x14ac:dyDescent="0.25">
      <c r="A29" s="693"/>
      <c r="B29" s="253"/>
      <c r="C29" s="252" t="s">
        <v>292</v>
      </c>
      <c r="D29" s="252"/>
      <c r="E29" s="254"/>
      <c r="F29" s="254" t="s">
        <v>294</v>
      </c>
      <c r="G29" s="658">
        <v>1000</v>
      </c>
      <c r="H29" s="254"/>
      <c r="I29" s="260"/>
      <c r="J29" s="690"/>
    </row>
    <row r="30" spans="1:10" ht="15.75" x14ac:dyDescent="0.25">
      <c r="A30" s="693"/>
      <c r="B30" s="253"/>
      <c r="C30" s="252" t="s">
        <v>293</v>
      </c>
      <c r="D30" s="252"/>
      <c r="E30" s="254"/>
      <c r="F30" s="254" t="s">
        <v>295</v>
      </c>
      <c r="G30" s="658">
        <v>1000</v>
      </c>
      <c r="H30" s="254"/>
      <c r="I30" s="260"/>
      <c r="J30" s="690"/>
    </row>
    <row r="31" spans="1:10" ht="15.75" x14ac:dyDescent="0.25">
      <c r="A31" s="693"/>
      <c r="B31" s="253"/>
      <c r="C31" s="252" t="s">
        <v>127</v>
      </c>
      <c r="D31" s="252"/>
      <c r="E31" s="254"/>
      <c r="F31" s="254">
        <v>2460</v>
      </c>
      <c r="G31" s="658">
        <v>8000</v>
      </c>
      <c r="H31" s="254"/>
      <c r="I31" s="260"/>
      <c r="J31" s="690"/>
    </row>
    <row r="32" spans="1:10" ht="15.75" x14ac:dyDescent="0.25">
      <c r="A32" s="693"/>
      <c r="B32" s="253"/>
      <c r="C32" s="252" t="s">
        <v>135</v>
      </c>
      <c r="D32" s="252"/>
      <c r="E32" s="254"/>
      <c r="F32" s="254" t="s">
        <v>296</v>
      </c>
      <c r="G32" s="658">
        <v>20000</v>
      </c>
      <c r="H32" s="254"/>
      <c r="I32" s="260" t="s">
        <v>246</v>
      </c>
      <c r="J32" s="690"/>
    </row>
    <row r="33" spans="1:10" ht="15.75" x14ac:dyDescent="0.25">
      <c r="A33" s="693"/>
      <c r="B33" s="253"/>
      <c r="C33" s="252" t="s">
        <v>320</v>
      </c>
      <c r="D33" s="252"/>
      <c r="E33" s="254"/>
      <c r="F33" s="254" t="s">
        <v>321</v>
      </c>
      <c r="G33" s="658">
        <v>90000</v>
      </c>
      <c r="H33" s="264"/>
      <c r="I33" s="260"/>
      <c r="J33" s="690"/>
    </row>
    <row r="34" spans="1:10" ht="15.75" x14ac:dyDescent="0.25">
      <c r="A34" s="693"/>
      <c r="B34" s="253"/>
      <c r="C34" s="252" t="s">
        <v>394</v>
      </c>
      <c r="D34" s="252"/>
      <c r="E34" s="254"/>
      <c r="F34" s="254" t="s">
        <v>450</v>
      </c>
      <c r="G34" s="658">
        <v>30000</v>
      </c>
      <c r="H34" s="254"/>
      <c r="I34" s="260"/>
      <c r="J34" s="690"/>
    </row>
    <row r="35" spans="1:10" ht="15.75" x14ac:dyDescent="0.25">
      <c r="A35" s="693"/>
      <c r="B35" s="253"/>
      <c r="C35" s="252"/>
      <c r="D35" s="252"/>
      <c r="E35" s="254"/>
      <c r="F35" s="254"/>
      <c r="G35" s="454"/>
      <c r="H35" s="254"/>
      <c r="I35" s="260"/>
      <c r="J35" s="690"/>
    </row>
    <row r="36" spans="1:10" ht="15.75" x14ac:dyDescent="0.25">
      <c r="A36" s="691" t="s">
        <v>28</v>
      </c>
      <c r="B36" s="256"/>
      <c r="C36" s="256"/>
      <c r="D36" s="256"/>
      <c r="E36" s="257"/>
      <c r="F36" s="257"/>
      <c r="G36" s="456">
        <f>SUM(G37:G38)</f>
        <v>10000</v>
      </c>
      <c r="H36" s="258"/>
      <c r="I36" s="259"/>
      <c r="J36" s="692"/>
    </row>
    <row r="37" spans="1:10" ht="15.75" x14ac:dyDescent="0.25">
      <c r="A37" s="694"/>
      <c r="B37" s="50"/>
      <c r="C37" s="27" t="s">
        <v>29</v>
      </c>
      <c r="D37" s="27"/>
      <c r="E37" s="514"/>
      <c r="F37" s="514" t="s">
        <v>297</v>
      </c>
      <c r="G37" s="657">
        <v>10000</v>
      </c>
      <c r="H37" s="514"/>
      <c r="I37" s="673"/>
      <c r="J37" s="688"/>
    </row>
    <row r="38" spans="1:10" ht="15.75" x14ac:dyDescent="0.25">
      <c r="A38" s="694"/>
      <c r="B38" s="50"/>
      <c r="C38" s="27"/>
      <c r="D38" s="27"/>
      <c r="E38" s="515"/>
      <c r="F38" s="515"/>
      <c r="G38" s="657"/>
      <c r="H38" s="514"/>
      <c r="I38" s="673"/>
      <c r="J38" s="688"/>
    </row>
    <row r="39" spans="1:10" ht="15.75" x14ac:dyDescent="0.25">
      <c r="A39" s="703" t="s">
        <v>30</v>
      </c>
      <c r="B39" s="704"/>
      <c r="C39" s="704"/>
      <c r="D39" s="704"/>
      <c r="E39" s="705"/>
      <c r="F39" s="262"/>
      <c r="G39" s="730">
        <f>SUM(G40)</f>
        <v>282600</v>
      </c>
      <c r="H39" s="263"/>
      <c r="I39" s="714"/>
      <c r="J39" s="715"/>
    </row>
    <row r="40" spans="1:10" ht="15.75" x14ac:dyDescent="0.25">
      <c r="A40" s="708"/>
      <c r="B40" s="358"/>
      <c r="C40" s="709" t="s">
        <v>129</v>
      </c>
      <c r="D40" s="709"/>
      <c r="E40" s="710"/>
      <c r="F40" s="435">
        <v>4112</v>
      </c>
      <c r="G40" s="675">
        <v>282600</v>
      </c>
      <c r="H40" s="713"/>
      <c r="I40" s="717"/>
      <c r="J40" s="710"/>
    </row>
    <row r="41" spans="1:10" ht="15.75" x14ac:dyDescent="0.25">
      <c r="A41" s="711"/>
      <c r="B41" s="253"/>
      <c r="C41" s="252"/>
      <c r="D41" s="252"/>
      <c r="E41" s="712"/>
      <c r="F41" s="435"/>
      <c r="G41" s="675"/>
      <c r="H41" s="713"/>
      <c r="I41" s="718"/>
      <c r="J41" s="435"/>
    </row>
    <row r="42" spans="1:10" ht="15.75" x14ac:dyDescent="0.25">
      <c r="A42" s="706" t="s">
        <v>446</v>
      </c>
      <c r="B42" s="661"/>
      <c r="C42" s="707"/>
      <c r="D42" s="707"/>
      <c r="E42" s="707"/>
      <c r="F42" s="674"/>
      <c r="G42" s="731">
        <f>SUM(G43)</f>
        <v>78069000</v>
      </c>
      <c r="H42" s="674"/>
      <c r="I42" s="716"/>
      <c r="J42" s="707"/>
    </row>
    <row r="43" spans="1:10" ht="16.5" thickBot="1" x14ac:dyDescent="0.3">
      <c r="A43" s="695"/>
      <c r="B43" s="696"/>
      <c r="C43" s="697" t="s">
        <v>445</v>
      </c>
      <c r="D43" s="697"/>
      <c r="E43" s="698"/>
      <c r="F43" s="698">
        <v>4216</v>
      </c>
      <c r="G43" s="699">
        <v>78069000</v>
      </c>
      <c r="H43" s="700"/>
      <c r="I43" s="701"/>
      <c r="J43" s="702"/>
    </row>
    <row r="44" spans="1:10" ht="15.75" x14ac:dyDescent="0.25">
      <c r="A44" s="719"/>
      <c r="B44" s="720"/>
      <c r="C44" s="721"/>
      <c r="D44" s="721"/>
      <c r="E44" s="721"/>
      <c r="F44" s="721"/>
      <c r="G44" s="729"/>
      <c r="H44" s="721"/>
      <c r="I44" s="722"/>
      <c r="J44" s="723"/>
    </row>
    <row r="45" spans="1:10" ht="16.5" thickBot="1" x14ac:dyDescent="0.3">
      <c r="A45" s="724" t="s">
        <v>31</v>
      </c>
      <c r="B45" s="725"/>
      <c r="C45" s="725"/>
      <c r="D45" s="725"/>
      <c r="E45" s="726"/>
      <c r="F45" s="725"/>
      <c r="G45" s="727">
        <f>SUM(G7+G20+G36+G39+G42)</f>
        <v>97291660</v>
      </c>
      <c r="H45" s="728"/>
      <c r="I45" s="734"/>
      <c r="J45" s="735"/>
    </row>
  </sheetData>
  <mergeCells count="1">
    <mergeCell ref="I45:J45"/>
  </mergeCells>
  <phoneticPr fontId="23" type="noConversion"/>
  <pageMargins left="0.74803149606299213" right="0.74803149606299213" top="0.74803149606299213" bottom="0.98425196850393704" header="0.51181102362204722" footer="0.51181102362204722"/>
  <pageSetup paperSize="9" scale="60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59"/>
  <sheetViews>
    <sheetView view="pageBreakPreview" topLeftCell="A176" zoomScaleNormal="100" zoomScaleSheetLayoutView="100" workbookViewId="0">
      <selection activeCell="E210" sqref="E210"/>
    </sheetView>
  </sheetViews>
  <sheetFormatPr defaultRowHeight="12.75" x14ac:dyDescent="0.2"/>
  <cols>
    <col min="1" max="1" width="4.5703125" customWidth="1"/>
    <col min="2" max="2" width="5.7109375" customWidth="1"/>
    <col min="3" max="3" width="7.140625" customWidth="1"/>
    <col min="4" max="4" width="25.7109375" customWidth="1"/>
    <col min="5" max="5" width="8" customWidth="1"/>
    <col min="6" max="6" width="17.140625" customWidth="1"/>
    <col min="7" max="7" width="13.140625" customWidth="1"/>
    <col min="8" max="8" width="13.42578125" customWidth="1"/>
    <col min="9" max="9" width="7.140625" customWidth="1"/>
    <col min="10" max="10" width="15.7109375" customWidth="1"/>
    <col min="11" max="11" width="8.7109375" customWidth="1"/>
    <col min="12" max="12" width="9.140625" customWidth="1"/>
    <col min="13" max="13" width="18.5703125" customWidth="1"/>
  </cols>
  <sheetData>
    <row r="1" spans="1:10" ht="29.25" customHeight="1" x14ac:dyDescent="0.2">
      <c r="A1" s="79" t="s">
        <v>393</v>
      </c>
      <c r="B1" s="80"/>
      <c r="C1" s="80"/>
      <c r="D1" s="80"/>
      <c r="E1" s="80"/>
      <c r="F1" s="81"/>
      <c r="I1" s="19"/>
      <c r="J1" s="9"/>
    </row>
    <row r="3" spans="1:10" ht="20.25" x14ac:dyDescent="0.3">
      <c r="D3" s="71" t="s">
        <v>32</v>
      </c>
      <c r="E3" s="71"/>
      <c r="G3" s="20" t="str">
        <f>rekapitulace!F5</f>
        <v>návrh</v>
      </c>
      <c r="H3" s="603"/>
    </row>
    <row r="4" spans="1:10" ht="13.5" thickBot="1" x14ac:dyDescent="0.25"/>
    <row r="5" spans="1:10" x14ac:dyDescent="0.2">
      <c r="A5" s="530" t="s">
        <v>33</v>
      </c>
      <c r="B5" s="531"/>
      <c r="C5" s="531"/>
      <c r="D5" s="531"/>
      <c r="E5" s="562" t="s">
        <v>361</v>
      </c>
      <c r="F5" s="559" t="s">
        <v>5</v>
      </c>
      <c r="G5" s="564" t="s">
        <v>34</v>
      </c>
      <c r="H5" s="532"/>
    </row>
    <row r="6" spans="1:10" ht="13.5" thickBot="1" x14ac:dyDescent="0.25">
      <c r="A6" s="533"/>
      <c r="B6" s="534" t="s">
        <v>35</v>
      </c>
      <c r="C6" s="535"/>
      <c r="D6" s="535"/>
      <c r="E6" s="563"/>
      <c r="F6" s="560" t="s">
        <v>430</v>
      </c>
      <c r="G6" s="561"/>
      <c r="H6" s="536"/>
    </row>
    <row r="7" spans="1:10" x14ac:dyDescent="0.2">
      <c r="A7" s="537"/>
      <c r="B7" s="567"/>
      <c r="C7" s="567"/>
      <c r="D7" s="567"/>
      <c r="E7" s="541"/>
      <c r="F7" s="607"/>
      <c r="G7" s="567"/>
      <c r="H7" s="538"/>
    </row>
    <row r="8" spans="1:10" x14ac:dyDescent="0.2">
      <c r="A8" s="539" t="s">
        <v>342</v>
      </c>
      <c r="B8" s="569"/>
      <c r="C8" s="568"/>
      <c r="D8" s="568"/>
      <c r="E8" s="518"/>
      <c r="F8" s="540"/>
      <c r="G8" s="567"/>
      <c r="H8" s="538"/>
    </row>
    <row r="9" spans="1:10" x14ac:dyDescent="0.2">
      <c r="A9" s="537"/>
      <c r="B9" s="567"/>
      <c r="C9" s="567" t="s">
        <v>37</v>
      </c>
      <c r="D9" s="567"/>
      <c r="E9" s="541">
        <v>5139</v>
      </c>
      <c r="F9" s="461">
        <v>50000</v>
      </c>
      <c r="G9" s="567" t="s">
        <v>132</v>
      </c>
      <c r="H9" s="538"/>
    </row>
    <row r="10" spans="1:10" x14ac:dyDescent="0.2">
      <c r="A10" s="537"/>
      <c r="B10" s="567"/>
      <c r="C10" s="567" t="s">
        <v>38</v>
      </c>
      <c r="D10" s="567"/>
      <c r="E10" s="541">
        <v>5169</v>
      </c>
      <c r="F10" s="461">
        <v>150000</v>
      </c>
      <c r="G10" s="567"/>
      <c r="H10" s="538"/>
    </row>
    <row r="11" spans="1:10" x14ac:dyDescent="0.2">
      <c r="A11" s="537"/>
      <c r="B11" s="567"/>
      <c r="C11" s="567"/>
      <c r="D11" s="570" t="s">
        <v>339</v>
      </c>
      <c r="E11" s="521"/>
      <c r="F11" s="522">
        <f>SUM(F9:F10)</f>
        <v>200000</v>
      </c>
      <c r="G11" s="567"/>
      <c r="H11" s="538"/>
    </row>
    <row r="12" spans="1:10" x14ac:dyDescent="0.2">
      <c r="A12" s="537"/>
      <c r="B12" s="567"/>
      <c r="C12" s="567"/>
      <c r="D12" s="567"/>
      <c r="E12" s="541"/>
      <c r="F12" s="461"/>
      <c r="G12" s="567"/>
      <c r="H12" s="538"/>
    </row>
    <row r="13" spans="1:10" x14ac:dyDescent="0.2">
      <c r="A13" s="539" t="s">
        <v>343</v>
      </c>
      <c r="B13" s="568"/>
      <c r="C13" s="568"/>
      <c r="D13" s="568"/>
      <c r="E13" s="518"/>
      <c r="F13" s="540"/>
      <c r="G13" s="567"/>
      <c r="H13" s="538"/>
    </row>
    <row r="14" spans="1:10" x14ac:dyDescent="0.2">
      <c r="A14" s="537"/>
      <c r="B14" s="567"/>
      <c r="C14" s="567" t="s">
        <v>37</v>
      </c>
      <c r="D14" s="567"/>
      <c r="E14" s="541">
        <v>5139</v>
      </c>
      <c r="F14" s="461">
        <v>70000</v>
      </c>
      <c r="G14" s="567"/>
      <c r="H14" s="538"/>
    </row>
    <row r="15" spans="1:10" x14ac:dyDescent="0.2">
      <c r="A15" s="537"/>
      <c r="B15" s="567"/>
      <c r="C15" s="567" t="s">
        <v>118</v>
      </c>
      <c r="D15" s="567"/>
      <c r="E15" s="541">
        <v>5169</v>
      </c>
      <c r="F15" s="461">
        <v>70000</v>
      </c>
      <c r="G15" s="567" t="s">
        <v>119</v>
      </c>
      <c r="H15" s="538"/>
    </row>
    <row r="16" spans="1:10" x14ac:dyDescent="0.2">
      <c r="A16" s="537"/>
      <c r="B16" s="567"/>
      <c r="C16" s="567" t="s">
        <v>133</v>
      </c>
      <c r="D16" s="567"/>
      <c r="E16" s="541">
        <v>5171</v>
      </c>
      <c r="F16" s="461">
        <v>50000</v>
      </c>
      <c r="G16" s="567" t="s">
        <v>397</v>
      </c>
      <c r="H16" s="538"/>
    </row>
    <row r="17" spans="1:8" x14ac:dyDescent="0.2">
      <c r="A17" s="537"/>
      <c r="B17" s="567"/>
      <c r="C17" s="567"/>
      <c r="D17" s="570" t="s">
        <v>339</v>
      </c>
      <c r="E17" s="521"/>
      <c r="F17" s="522">
        <f>SUM(F14:F16)</f>
        <v>190000</v>
      </c>
      <c r="G17" s="567"/>
      <c r="H17" s="538"/>
    </row>
    <row r="18" spans="1:8" x14ac:dyDescent="0.2">
      <c r="A18" s="537"/>
      <c r="B18" s="567"/>
      <c r="C18" s="567"/>
      <c r="D18" s="567"/>
      <c r="E18" s="541"/>
      <c r="F18" s="461"/>
      <c r="G18" s="567"/>
      <c r="H18" s="538"/>
    </row>
    <row r="19" spans="1:8" x14ac:dyDescent="0.2">
      <c r="A19" s="528" t="s">
        <v>344</v>
      </c>
      <c r="B19" s="567"/>
      <c r="C19" s="567"/>
      <c r="D19" s="567"/>
      <c r="E19" s="541"/>
      <c r="F19" s="461"/>
      <c r="G19" s="567"/>
      <c r="H19" s="538"/>
    </row>
    <row r="20" spans="1:8" x14ac:dyDescent="0.2">
      <c r="A20" s="537"/>
      <c r="B20" s="567"/>
      <c r="C20" s="567" t="s">
        <v>346</v>
      </c>
      <c r="D20" s="567"/>
      <c r="E20" s="541">
        <v>6121</v>
      </c>
      <c r="F20" s="461">
        <v>700000</v>
      </c>
      <c r="G20" s="567" t="s">
        <v>399</v>
      </c>
      <c r="H20" s="538"/>
    </row>
    <row r="21" spans="1:8" x14ac:dyDescent="0.2">
      <c r="A21" s="537"/>
      <c r="B21" s="567"/>
      <c r="C21" s="567" t="s">
        <v>400</v>
      </c>
      <c r="D21" s="567"/>
      <c r="E21" s="541">
        <v>6121</v>
      </c>
      <c r="F21" s="461">
        <v>130115000</v>
      </c>
      <c r="G21" s="567"/>
      <c r="H21" s="538"/>
    </row>
    <row r="22" spans="1:8" x14ac:dyDescent="0.2">
      <c r="A22" s="537"/>
      <c r="B22" s="571"/>
      <c r="C22" s="571"/>
      <c r="D22" s="572" t="s">
        <v>339</v>
      </c>
      <c r="E22" s="523"/>
      <c r="F22" s="524">
        <f>SUM(F20:F21)</f>
        <v>130815000</v>
      </c>
      <c r="G22" s="567"/>
      <c r="H22" s="538"/>
    </row>
    <row r="23" spans="1:8" x14ac:dyDescent="0.2">
      <c r="A23" s="537"/>
      <c r="B23" s="567"/>
      <c r="C23" s="567"/>
      <c r="D23" s="567"/>
      <c r="E23" s="541"/>
      <c r="F23" s="461"/>
      <c r="G23" s="567"/>
      <c r="H23" s="538"/>
    </row>
    <row r="24" spans="1:8" x14ac:dyDescent="0.2">
      <c r="A24" s="528" t="s">
        <v>345</v>
      </c>
      <c r="B24" s="565"/>
      <c r="C24" s="565"/>
      <c r="D24" s="565"/>
      <c r="E24" s="519"/>
      <c r="F24" s="457"/>
      <c r="G24" s="567"/>
      <c r="H24" s="538"/>
    </row>
    <row r="25" spans="1:8" x14ac:dyDescent="0.2">
      <c r="A25" s="537"/>
      <c r="B25" s="573"/>
      <c r="C25" s="736" t="s">
        <v>347</v>
      </c>
      <c r="D25" s="736"/>
      <c r="E25" s="518">
        <v>5331</v>
      </c>
      <c r="F25" s="542">
        <v>1607000</v>
      </c>
      <c r="G25" s="567"/>
      <c r="H25" s="538"/>
    </row>
    <row r="26" spans="1:8" x14ac:dyDescent="0.2">
      <c r="A26" s="537"/>
      <c r="B26" s="573"/>
      <c r="C26" s="736" t="s">
        <v>348</v>
      </c>
      <c r="D26" s="736"/>
      <c r="E26" s="518">
        <v>5169</v>
      </c>
      <c r="F26" s="542">
        <v>5000</v>
      </c>
      <c r="G26" s="567"/>
      <c r="H26" s="538"/>
    </row>
    <row r="27" spans="1:8" x14ac:dyDescent="0.2">
      <c r="A27" s="537"/>
      <c r="B27" s="574"/>
      <c r="C27" s="736" t="s">
        <v>349</v>
      </c>
      <c r="D27" s="736"/>
      <c r="E27" s="518">
        <v>5171</v>
      </c>
      <c r="F27" s="662">
        <v>500000</v>
      </c>
      <c r="G27" s="567"/>
      <c r="H27" s="538"/>
    </row>
    <row r="28" spans="1:8" x14ac:dyDescent="0.2">
      <c r="A28" s="537"/>
      <c r="B28" s="574"/>
      <c r="C28" s="736" t="s">
        <v>350</v>
      </c>
      <c r="D28" s="736"/>
      <c r="E28" s="518">
        <v>5139</v>
      </c>
      <c r="F28" s="662">
        <v>20000</v>
      </c>
      <c r="G28" s="567"/>
      <c r="H28" s="538"/>
    </row>
    <row r="29" spans="1:8" x14ac:dyDescent="0.2">
      <c r="A29" s="537"/>
      <c r="B29" s="574"/>
      <c r="C29" s="574"/>
      <c r="D29" s="572" t="s">
        <v>339</v>
      </c>
      <c r="E29" s="523"/>
      <c r="F29" s="525">
        <f>SUM(F25:F28)</f>
        <v>2132000</v>
      </c>
      <c r="G29" s="567"/>
      <c r="H29" s="538"/>
    </row>
    <row r="30" spans="1:8" x14ac:dyDescent="0.2">
      <c r="A30" s="537"/>
      <c r="B30" s="567"/>
      <c r="C30" s="567"/>
      <c r="D30" s="567"/>
      <c r="E30" s="541"/>
      <c r="F30" s="461"/>
      <c r="G30" s="567"/>
      <c r="H30" s="538"/>
    </row>
    <row r="31" spans="1:8" x14ac:dyDescent="0.2">
      <c r="A31" s="528" t="s">
        <v>351</v>
      </c>
      <c r="B31" s="566"/>
      <c r="C31" s="568"/>
      <c r="D31" s="568"/>
      <c r="E31" s="518"/>
      <c r="F31" s="457"/>
      <c r="G31" s="567"/>
      <c r="H31" s="538"/>
    </row>
    <row r="32" spans="1:8" x14ac:dyDescent="0.2">
      <c r="A32" s="537"/>
      <c r="B32" s="568"/>
      <c r="C32" s="567" t="s">
        <v>134</v>
      </c>
      <c r="D32" s="567"/>
      <c r="E32" s="541">
        <v>5136</v>
      </c>
      <c r="F32" s="461">
        <v>4500</v>
      </c>
      <c r="G32" s="567"/>
      <c r="H32" s="538"/>
    </row>
    <row r="33" spans="1:14" x14ac:dyDescent="0.2">
      <c r="A33" s="537"/>
      <c r="B33" s="568"/>
      <c r="C33" s="567" t="s">
        <v>307</v>
      </c>
      <c r="D33" s="567"/>
      <c r="E33" s="541">
        <v>5021</v>
      </c>
      <c r="F33" s="461">
        <v>31000</v>
      </c>
      <c r="G33" s="567"/>
      <c r="H33" s="538"/>
    </row>
    <row r="34" spans="1:14" x14ac:dyDescent="0.2">
      <c r="A34" s="537"/>
      <c r="B34" s="568"/>
      <c r="C34" s="567" t="s">
        <v>298</v>
      </c>
      <c r="D34" s="567"/>
      <c r="E34" s="541">
        <v>5169</v>
      </c>
      <c r="F34" s="461">
        <v>9000</v>
      </c>
      <c r="G34" s="567"/>
      <c r="H34" s="538"/>
    </row>
    <row r="35" spans="1:14" x14ac:dyDescent="0.2">
      <c r="A35" s="537"/>
      <c r="B35" s="568"/>
      <c r="C35" s="567" t="s">
        <v>233</v>
      </c>
      <c r="D35" s="568"/>
      <c r="E35" s="541">
        <v>5139</v>
      </c>
      <c r="F35" s="461">
        <v>500</v>
      </c>
      <c r="G35" s="567"/>
      <c r="H35" s="538"/>
    </row>
    <row r="36" spans="1:14" x14ac:dyDescent="0.2">
      <c r="A36" s="537"/>
      <c r="B36" s="567"/>
      <c r="C36" s="567" t="s">
        <v>133</v>
      </c>
      <c r="D36" s="567"/>
      <c r="E36" s="541">
        <v>5171</v>
      </c>
      <c r="F36" s="461">
        <v>20000</v>
      </c>
      <c r="G36" s="567"/>
      <c r="H36" s="543"/>
    </row>
    <row r="37" spans="1:14" x14ac:dyDescent="0.2">
      <c r="A37" s="537"/>
      <c r="B37" s="567"/>
      <c r="C37" s="567"/>
      <c r="D37" s="570" t="s">
        <v>339</v>
      </c>
      <c r="E37" s="521"/>
      <c r="F37" s="522">
        <f>SUM(F32:F36)</f>
        <v>65000</v>
      </c>
      <c r="G37" s="567"/>
      <c r="H37" s="543"/>
    </row>
    <row r="38" spans="1:14" x14ac:dyDescent="0.2">
      <c r="A38" s="548"/>
      <c r="B38" s="558"/>
      <c r="C38" s="309"/>
      <c r="D38" s="309"/>
      <c r="E38" s="596"/>
      <c r="F38" s="554"/>
      <c r="G38" s="309"/>
      <c r="H38" s="546"/>
      <c r="N38" s="15"/>
    </row>
    <row r="39" spans="1:14" x14ac:dyDescent="0.2">
      <c r="A39" s="528" t="s">
        <v>352</v>
      </c>
      <c r="B39" s="566"/>
      <c r="C39" s="566"/>
      <c r="D39" s="566"/>
      <c r="E39" s="519"/>
      <c r="F39" s="457"/>
      <c r="G39" s="567"/>
      <c r="H39" s="538"/>
      <c r="N39" s="15"/>
    </row>
    <row r="40" spans="1:14" x14ac:dyDescent="0.2">
      <c r="A40" s="537"/>
      <c r="B40" s="568"/>
      <c r="C40" s="567" t="s">
        <v>307</v>
      </c>
      <c r="D40" s="567"/>
      <c r="E40" s="541">
        <v>5021</v>
      </c>
      <c r="F40" s="547">
        <v>17000</v>
      </c>
      <c r="G40" s="567" t="s">
        <v>120</v>
      </c>
      <c r="H40" s="538"/>
      <c r="J40" s="517"/>
      <c r="N40" s="15"/>
    </row>
    <row r="41" spans="1:14" x14ac:dyDescent="0.2">
      <c r="A41" s="537"/>
      <c r="B41" s="568"/>
      <c r="C41" s="567" t="s">
        <v>298</v>
      </c>
      <c r="D41" s="575"/>
      <c r="E41" s="541">
        <v>5169</v>
      </c>
      <c r="F41" s="547">
        <v>67000</v>
      </c>
      <c r="G41" s="567" t="s">
        <v>389</v>
      </c>
      <c r="H41" s="538"/>
      <c r="N41" s="15"/>
    </row>
    <row r="42" spans="1:14" x14ac:dyDescent="0.2">
      <c r="A42" s="537"/>
      <c r="B42" s="568"/>
      <c r="C42" s="567" t="s">
        <v>233</v>
      </c>
      <c r="D42" s="568"/>
      <c r="E42" s="518">
        <v>5139</v>
      </c>
      <c r="F42" s="547">
        <v>25000</v>
      </c>
      <c r="G42" s="567"/>
      <c r="H42" s="538"/>
      <c r="N42" s="15"/>
    </row>
    <row r="43" spans="1:14" x14ac:dyDescent="0.2">
      <c r="A43" s="548"/>
      <c r="B43" s="568"/>
      <c r="C43" s="567" t="s">
        <v>299</v>
      </c>
      <c r="D43" s="567"/>
      <c r="E43" s="541">
        <v>5175</v>
      </c>
      <c r="F43" s="547">
        <v>15000</v>
      </c>
      <c r="G43" s="567"/>
      <c r="H43" s="538"/>
      <c r="N43" s="15"/>
    </row>
    <row r="44" spans="1:14" x14ac:dyDescent="0.2">
      <c r="A44" s="548"/>
      <c r="B44" s="568"/>
      <c r="C44" s="567" t="s">
        <v>329</v>
      </c>
      <c r="D44" s="567"/>
      <c r="E44" s="541">
        <v>5139</v>
      </c>
      <c r="F44" s="547">
        <v>10000</v>
      </c>
      <c r="G44" s="567"/>
      <c r="H44" s="538"/>
      <c r="N44" s="15"/>
    </row>
    <row r="45" spans="1:14" x14ac:dyDescent="0.2">
      <c r="A45" s="537"/>
      <c r="B45" s="573"/>
      <c r="C45" s="567" t="s">
        <v>330</v>
      </c>
      <c r="D45" s="568"/>
      <c r="E45" s="541">
        <v>5169</v>
      </c>
      <c r="F45" s="547">
        <v>5000</v>
      </c>
      <c r="G45" s="567"/>
      <c r="H45" s="538"/>
      <c r="N45" s="15"/>
    </row>
    <row r="46" spans="1:14" x14ac:dyDescent="0.2">
      <c r="A46" s="537"/>
      <c r="B46" s="573"/>
      <c r="C46" s="567"/>
      <c r="D46" s="576" t="s">
        <v>339</v>
      </c>
      <c r="E46" s="523"/>
      <c r="F46" s="526">
        <f>SUM(F40:F45)</f>
        <v>139000</v>
      </c>
      <c r="G46" s="567"/>
      <c r="H46" s="538"/>
      <c r="N46" s="15"/>
    </row>
    <row r="47" spans="1:14" x14ac:dyDescent="0.2">
      <c r="A47" s="537"/>
      <c r="B47" s="573"/>
      <c r="C47" s="567"/>
      <c r="D47" s="568"/>
      <c r="E47" s="518"/>
      <c r="F47" s="547"/>
      <c r="G47" s="567"/>
      <c r="H47" s="538"/>
      <c r="N47" s="15"/>
    </row>
    <row r="48" spans="1:14" x14ac:dyDescent="0.2">
      <c r="A48" s="528" t="s">
        <v>353</v>
      </c>
      <c r="B48" s="566"/>
      <c r="C48" s="566"/>
      <c r="D48" s="566"/>
      <c r="E48" s="519"/>
      <c r="F48" s="458"/>
      <c r="G48" s="567"/>
      <c r="H48" s="538"/>
      <c r="N48" s="15"/>
    </row>
    <row r="49" spans="1:14" x14ac:dyDescent="0.2">
      <c r="A49" s="537"/>
      <c r="B49" s="568"/>
      <c r="C49" s="567" t="s">
        <v>121</v>
      </c>
      <c r="D49" s="567"/>
      <c r="E49" s="541">
        <v>5194</v>
      </c>
      <c r="F49" s="547">
        <v>45000</v>
      </c>
      <c r="G49" s="567"/>
      <c r="H49" s="538"/>
      <c r="N49" s="15"/>
    </row>
    <row r="50" spans="1:14" x14ac:dyDescent="0.2">
      <c r="A50" s="537"/>
      <c r="B50" s="568"/>
      <c r="C50" s="567" t="s">
        <v>40</v>
      </c>
      <c r="D50" s="567"/>
      <c r="E50" s="541">
        <v>5139</v>
      </c>
      <c r="F50" s="547">
        <v>15000</v>
      </c>
      <c r="G50" s="567"/>
      <c r="H50" s="538"/>
      <c r="N50" s="15"/>
    </row>
    <row r="51" spans="1:14" x14ac:dyDescent="0.2">
      <c r="A51" s="548"/>
      <c r="B51" s="568"/>
      <c r="C51" s="567" t="s">
        <v>124</v>
      </c>
      <c r="D51" s="567"/>
      <c r="E51" s="541">
        <v>5175</v>
      </c>
      <c r="F51" s="547">
        <v>5000</v>
      </c>
      <c r="G51" s="567"/>
      <c r="H51" s="538"/>
      <c r="N51" s="15"/>
    </row>
    <row r="52" spans="1:14" x14ac:dyDescent="0.2">
      <c r="A52" s="537"/>
      <c r="B52" s="568"/>
      <c r="C52" s="567"/>
      <c r="D52" s="577" t="s">
        <v>339</v>
      </c>
      <c r="E52" s="527"/>
      <c r="F52" s="526">
        <f>SUM(F49:F51)</f>
        <v>65000</v>
      </c>
      <c r="G52" s="567"/>
      <c r="H52" s="538"/>
      <c r="N52" s="15"/>
    </row>
    <row r="53" spans="1:14" ht="13.5" thickBot="1" x14ac:dyDescent="0.25">
      <c r="A53" s="544"/>
      <c r="B53" s="551"/>
      <c r="C53" s="545"/>
      <c r="D53" s="608"/>
      <c r="E53" s="609"/>
      <c r="F53" s="610"/>
      <c r="G53" s="545"/>
      <c r="H53" s="588"/>
      <c r="N53" s="15"/>
    </row>
    <row r="54" spans="1:14" x14ac:dyDescent="0.2">
      <c r="A54" s="530" t="s">
        <v>33</v>
      </c>
      <c r="B54" s="531"/>
      <c r="C54" s="531"/>
      <c r="D54" s="531"/>
      <c r="E54" s="562" t="s">
        <v>361</v>
      </c>
      <c r="F54" s="559" t="s">
        <v>5</v>
      </c>
      <c r="G54" s="564" t="s">
        <v>34</v>
      </c>
      <c r="H54" s="532"/>
      <c r="N54" s="15"/>
    </row>
    <row r="55" spans="1:14" ht="13.5" thickBot="1" x14ac:dyDescent="0.25">
      <c r="A55" s="533"/>
      <c r="B55" s="534" t="s">
        <v>36</v>
      </c>
      <c r="C55" s="535"/>
      <c r="D55" s="535"/>
      <c r="E55" s="563"/>
      <c r="F55" s="560" t="s">
        <v>430</v>
      </c>
      <c r="G55" s="561"/>
      <c r="H55" s="536"/>
      <c r="N55" s="15"/>
    </row>
    <row r="56" spans="1:14" x14ac:dyDescent="0.2">
      <c r="A56" s="537"/>
      <c r="B56" s="567"/>
      <c r="C56" s="567"/>
      <c r="D56" s="567"/>
      <c r="E56" s="541"/>
      <c r="F56" s="607"/>
      <c r="G56" s="567"/>
      <c r="H56" s="538"/>
      <c r="N56" s="15"/>
    </row>
    <row r="57" spans="1:14" x14ac:dyDescent="0.2">
      <c r="A57" s="528" t="s">
        <v>354</v>
      </c>
      <c r="B57" s="566"/>
      <c r="C57" s="566"/>
      <c r="D57" s="566"/>
      <c r="E57" s="519"/>
      <c r="F57" s="549"/>
      <c r="G57" s="578"/>
      <c r="H57" s="538"/>
      <c r="N57" s="15"/>
    </row>
    <row r="58" spans="1:14" x14ac:dyDescent="0.2">
      <c r="A58" s="537"/>
      <c r="B58" s="568"/>
      <c r="C58" s="567" t="s">
        <v>40</v>
      </c>
      <c r="D58" s="567"/>
      <c r="E58" s="541">
        <v>5139</v>
      </c>
      <c r="F58" s="547">
        <v>50000</v>
      </c>
      <c r="G58" s="567"/>
      <c r="H58" s="538"/>
      <c r="N58" s="15"/>
    </row>
    <row r="59" spans="1:14" x14ac:dyDescent="0.2">
      <c r="A59" s="537"/>
      <c r="B59" s="568"/>
      <c r="C59" s="567" t="s">
        <v>39</v>
      </c>
      <c r="D59" s="567"/>
      <c r="E59" s="541">
        <v>5169</v>
      </c>
      <c r="F59" s="547">
        <v>60000</v>
      </c>
      <c r="G59" s="567" t="s">
        <v>263</v>
      </c>
      <c r="H59" s="538"/>
      <c r="N59" s="15"/>
    </row>
    <row r="60" spans="1:14" x14ac:dyDescent="0.2">
      <c r="A60" s="537"/>
      <c r="B60" s="568"/>
      <c r="C60" s="567" t="s">
        <v>133</v>
      </c>
      <c r="D60" s="567"/>
      <c r="E60" s="541">
        <v>5171</v>
      </c>
      <c r="F60" s="547">
        <v>30000</v>
      </c>
      <c r="G60" s="567"/>
      <c r="H60" s="538"/>
      <c r="N60" s="15"/>
    </row>
    <row r="61" spans="1:14" x14ac:dyDescent="0.2">
      <c r="A61" s="537"/>
      <c r="B61" s="568"/>
      <c r="C61" s="567" t="s">
        <v>113</v>
      </c>
      <c r="D61" s="567"/>
      <c r="E61" s="541">
        <v>5154</v>
      </c>
      <c r="F61" s="547">
        <v>80000</v>
      </c>
      <c r="G61" s="567"/>
      <c r="H61" s="538"/>
      <c r="N61" s="15"/>
    </row>
    <row r="62" spans="1:14" x14ac:dyDescent="0.2">
      <c r="A62" s="537"/>
      <c r="B62" s="568"/>
      <c r="C62" s="567" t="s">
        <v>300</v>
      </c>
      <c r="D62" s="567"/>
      <c r="E62" s="541">
        <v>5151</v>
      </c>
      <c r="F62" s="547">
        <v>5000</v>
      </c>
      <c r="G62" s="567"/>
      <c r="H62" s="538"/>
      <c r="N62" s="15"/>
    </row>
    <row r="63" spans="1:14" x14ac:dyDescent="0.2">
      <c r="A63" s="537"/>
      <c r="B63" s="568"/>
      <c r="C63" s="567" t="s">
        <v>301</v>
      </c>
      <c r="D63" s="567"/>
      <c r="E63" s="541">
        <v>5153</v>
      </c>
      <c r="F63" s="547">
        <v>120000</v>
      </c>
      <c r="G63" s="567"/>
      <c r="H63" s="538"/>
      <c r="N63" s="15"/>
    </row>
    <row r="64" spans="1:14" x14ac:dyDescent="0.2">
      <c r="A64" s="537"/>
      <c r="B64" s="568"/>
      <c r="C64" s="567" t="s">
        <v>302</v>
      </c>
      <c r="D64" s="567"/>
      <c r="E64" s="541">
        <v>5137</v>
      </c>
      <c r="F64" s="547">
        <v>10000</v>
      </c>
      <c r="G64" s="567"/>
      <c r="H64" s="538"/>
      <c r="N64" s="15"/>
    </row>
    <row r="65" spans="1:14" x14ac:dyDescent="0.2">
      <c r="A65" s="537"/>
      <c r="B65" s="568"/>
      <c r="C65" s="567" t="s">
        <v>307</v>
      </c>
      <c r="D65" s="567"/>
      <c r="E65" s="541">
        <v>5021</v>
      </c>
      <c r="F65" s="547">
        <v>55000</v>
      </c>
      <c r="G65" s="567"/>
      <c r="H65" s="538"/>
      <c r="N65" s="15"/>
    </row>
    <row r="66" spans="1:14" x14ac:dyDescent="0.2">
      <c r="A66" s="537"/>
      <c r="B66" s="568"/>
      <c r="C66" s="567"/>
      <c r="D66" s="570" t="s">
        <v>339</v>
      </c>
      <c r="E66" s="521"/>
      <c r="F66" s="526">
        <f>SUM(F58:F65)</f>
        <v>410000</v>
      </c>
      <c r="G66" s="567"/>
      <c r="H66" s="538"/>
      <c r="N66" s="15"/>
    </row>
    <row r="67" spans="1:14" x14ac:dyDescent="0.2">
      <c r="A67" s="537"/>
      <c r="B67" s="568"/>
      <c r="C67" s="567"/>
      <c r="D67" s="567"/>
      <c r="E67" s="541"/>
      <c r="F67" s="547"/>
      <c r="G67" s="567"/>
      <c r="H67" s="538"/>
      <c r="N67" s="15"/>
    </row>
    <row r="68" spans="1:14" x14ac:dyDescent="0.2">
      <c r="A68" s="528" t="s">
        <v>355</v>
      </c>
      <c r="B68" s="566"/>
      <c r="C68" s="566"/>
      <c r="D68" s="566"/>
      <c r="E68" s="519"/>
      <c r="F68" s="458"/>
      <c r="G68" s="567"/>
      <c r="H68" s="538"/>
      <c r="N68" s="15"/>
    </row>
    <row r="69" spans="1:14" x14ac:dyDescent="0.2">
      <c r="A69" s="537"/>
      <c r="B69" s="568"/>
      <c r="C69" s="567" t="s">
        <v>303</v>
      </c>
      <c r="D69" s="567"/>
      <c r="E69" s="541">
        <v>5229</v>
      </c>
      <c r="F69" s="547">
        <v>30000</v>
      </c>
      <c r="G69" s="567"/>
      <c r="H69" s="538"/>
      <c r="N69" s="15"/>
    </row>
    <row r="70" spans="1:14" x14ac:dyDescent="0.2">
      <c r="A70" s="537"/>
      <c r="B70" s="568"/>
      <c r="C70" s="567"/>
      <c r="D70" s="570" t="s">
        <v>339</v>
      </c>
      <c r="E70" s="521"/>
      <c r="F70" s="526">
        <f>SUM(F69:F69)</f>
        <v>30000</v>
      </c>
      <c r="G70" s="567"/>
      <c r="H70" s="538"/>
      <c r="N70" s="15"/>
    </row>
    <row r="71" spans="1:14" x14ac:dyDescent="0.2">
      <c r="A71" s="537"/>
      <c r="B71" s="568"/>
      <c r="C71" s="567"/>
      <c r="D71" s="567"/>
      <c r="E71" s="541"/>
      <c r="F71" s="547"/>
      <c r="G71" s="567"/>
      <c r="H71" s="538"/>
      <c r="N71" s="15"/>
    </row>
    <row r="72" spans="1:14" x14ac:dyDescent="0.2">
      <c r="A72" s="528" t="s">
        <v>395</v>
      </c>
      <c r="B72" s="565"/>
      <c r="C72" s="670"/>
      <c r="D72" s="670"/>
      <c r="E72" s="541"/>
      <c r="F72" s="665"/>
      <c r="G72" s="567"/>
      <c r="H72" s="538"/>
      <c r="N72" s="15"/>
    </row>
    <row r="73" spans="1:14" x14ac:dyDescent="0.2">
      <c r="A73" s="537"/>
      <c r="B73" s="568"/>
      <c r="C73" s="567" t="s">
        <v>396</v>
      </c>
      <c r="D73" s="567"/>
      <c r="E73" s="541">
        <v>5222</v>
      </c>
      <c r="F73" s="665">
        <v>3000</v>
      </c>
      <c r="G73" s="567"/>
      <c r="H73" s="538"/>
      <c r="N73" s="15"/>
    </row>
    <row r="74" spans="1:14" x14ac:dyDescent="0.2">
      <c r="A74" s="537"/>
      <c r="B74" s="568"/>
      <c r="C74" s="567"/>
      <c r="D74" s="570" t="s">
        <v>339</v>
      </c>
      <c r="E74" s="521"/>
      <c r="F74" s="664">
        <f>SUM(F73)</f>
        <v>3000</v>
      </c>
      <c r="G74" s="567"/>
      <c r="H74" s="538"/>
      <c r="N74" s="15"/>
    </row>
    <row r="75" spans="1:14" x14ac:dyDescent="0.2">
      <c r="A75" s="537"/>
      <c r="B75" s="568"/>
      <c r="C75" s="567"/>
      <c r="D75" s="567"/>
      <c r="E75" s="541"/>
      <c r="F75" s="665"/>
      <c r="G75" s="567"/>
      <c r="H75" s="538"/>
      <c r="N75" s="15"/>
    </row>
    <row r="76" spans="1:14" x14ac:dyDescent="0.2">
      <c r="A76" s="528" t="s">
        <v>411</v>
      </c>
      <c r="B76" s="568"/>
      <c r="C76" s="567"/>
      <c r="D76" s="567"/>
      <c r="E76" s="541"/>
      <c r="F76" s="547"/>
      <c r="G76" s="567"/>
      <c r="H76" s="538"/>
      <c r="N76" s="15"/>
    </row>
    <row r="77" spans="1:14" x14ac:dyDescent="0.2">
      <c r="A77" s="537"/>
      <c r="B77" s="579"/>
      <c r="C77" s="737" t="s">
        <v>307</v>
      </c>
      <c r="D77" s="737"/>
      <c r="E77" s="663">
        <v>5021</v>
      </c>
      <c r="F77" s="460">
        <v>20000</v>
      </c>
      <c r="G77" s="567" t="s">
        <v>340</v>
      </c>
      <c r="H77" s="538"/>
      <c r="N77" s="15"/>
    </row>
    <row r="78" spans="1:14" x14ac:dyDescent="0.2">
      <c r="A78" s="537"/>
      <c r="B78" s="568"/>
      <c r="C78" s="567" t="s">
        <v>39</v>
      </c>
      <c r="D78" s="568"/>
      <c r="E78" s="518">
        <v>5169</v>
      </c>
      <c r="F78" s="461">
        <v>10000</v>
      </c>
      <c r="G78" s="567" t="s">
        <v>149</v>
      </c>
      <c r="H78" s="538"/>
      <c r="N78" s="15"/>
    </row>
    <row r="79" spans="1:14" x14ac:dyDescent="0.2">
      <c r="A79" s="537"/>
      <c r="B79" s="568"/>
      <c r="C79" s="567" t="s">
        <v>40</v>
      </c>
      <c r="D79" s="568"/>
      <c r="E79" s="541">
        <v>5139</v>
      </c>
      <c r="F79" s="461">
        <v>10000</v>
      </c>
      <c r="G79" s="567"/>
      <c r="H79" s="538"/>
      <c r="N79" s="15"/>
    </row>
    <row r="80" spans="1:14" x14ac:dyDescent="0.2">
      <c r="A80" s="537"/>
      <c r="B80" s="568"/>
      <c r="C80" s="567" t="s">
        <v>133</v>
      </c>
      <c r="D80" s="568"/>
      <c r="E80" s="541">
        <v>5171</v>
      </c>
      <c r="F80" s="461">
        <v>40000</v>
      </c>
      <c r="G80" s="567" t="s">
        <v>401</v>
      </c>
      <c r="H80" s="538"/>
      <c r="N80" s="15"/>
    </row>
    <row r="81" spans="1:14" x14ac:dyDescent="0.2">
      <c r="A81" s="537"/>
      <c r="B81" s="568"/>
      <c r="C81" s="567"/>
      <c r="D81" s="576" t="s">
        <v>339</v>
      </c>
      <c r="E81" s="521"/>
      <c r="F81" s="522">
        <f>SUM(F77:F80)</f>
        <v>80000</v>
      </c>
      <c r="G81" s="567"/>
      <c r="H81" s="538"/>
      <c r="N81" s="15"/>
    </row>
    <row r="82" spans="1:14" x14ac:dyDescent="0.2">
      <c r="A82" s="537"/>
      <c r="B82" s="568"/>
      <c r="C82" s="567"/>
      <c r="D82" s="568"/>
      <c r="E82" s="541"/>
      <c r="F82" s="461"/>
      <c r="G82" s="567"/>
      <c r="H82" s="538"/>
      <c r="N82" s="15"/>
    </row>
    <row r="83" spans="1:14" x14ac:dyDescent="0.2">
      <c r="A83" s="528" t="s">
        <v>412</v>
      </c>
      <c r="B83" s="566"/>
      <c r="C83" s="568"/>
      <c r="D83" s="568"/>
      <c r="E83" s="518"/>
      <c r="F83" s="457"/>
      <c r="G83" s="567"/>
      <c r="H83" s="538"/>
      <c r="N83" s="15"/>
    </row>
    <row r="84" spans="1:14" x14ac:dyDescent="0.2">
      <c r="A84" s="537"/>
      <c r="B84" s="568"/>
      <c r="C84" s="567" t="s">
        <v>39</v>
      </c>
      <c r="D84" s="567"/>
      <c r="E84" s="541">
        <v>5169</v>
      </c>
      <c r="F84" s="547">
        <v>120000</v>
      </c>
      <c r="G84" s="567" t="s">
        <v>239</v>
      </c>
      <c r="H84" s="538"/>
      <c r="N84" s="15"/>
    </row>
    <row r="85" spans="1:14" x14ac:dyDescent="0.2">
      <c r="A85" s="537"/>
      <c r="B85" s="568"/>
      <c r="C85" s="567" t="s">
        <v>133</v>
      </c>
      <c r="D85" s="567"/>
      <c r="E85" s="541">
        <v>5171</v>
      </c>
      <c r="F85" s="547">
        <v>350000</v>
      </c>
      <c r="G85" s="567" t="s">
        <v>405</v>
      </c>
      <c r="H85" s="538"/>
      <c r="N85" s="15"/>
    </row>
    <row r="86" spans="1:14" x14ac:dyDescent="0.2">
      <c r="A86" s="537"/>
      <c r="B86" s="568"/>
      <c r="C86" s="567" t="s">
        <v>304</v>
      </c>
      <c r="D86" s="567"/>
      <c r="E86" s="541">
        <v>5011</v>
      </c>
      <c r="F86" s="547">
        <v>1000000</v>
      </c>
      <c r="G86" s="567"/>
      <c r="H86" s="538"/>
      <c r="N86" s="15"/>
    </row>
    <row r="87" spans="1:14" x14ac:dyDescent="0.2">
      <c r="A87" s="537"/>
      <c r="B87" s="568"/>
      <c r="C87" s="567" t="s">
        <v>305</v>
      </c>
      <c r="D87" s="567"/>
      <c r="E87" s="541">
        <v>5031</v>
      </c>
      <c r="F87" s="547">
        <v>220000</v>
      </c>
      <c r="G87" s="580"/>
      <c r="H87" s="538"/>
      <c r="N87" s="15"/>
    </row>
    <row r="88" spans="1:14" x14ac:dyDescent="0.2">
      <c r="A88" s="537"/>
      <c r="B88" s="568"/>
      <c r="C88" s="567" t="s">
        <v>306</v>
      </c>
      <c r="D88" s="567"/>
      <c r="E88" s="541">
        <v>5032</v>
      </c>
      <c r="F88" s="547">
        <v>100000</v>
      </c>
      <c r="G88" s="567"/>
      <c r="H88" s="538"/>
      <c r="N88" s="15"/>
    </row>
    <row r="89" spans="1:14" x14ac:dyDescent="0.2">
      <c r="A89" s="537"/>
      <c r="B89" s="568"/>
      <c r="C89" s="567" t="s">
        <v>307</v>
      </c>
      <c r="D89" s="567"/>
      <c r="E89" s="541">
        <v>5021</v>
      </c>
      <c r="F89" s="547">
        <v>50000</v>
      </c>
      <c r="G89" s="567" t="s">
        <v>337</v>
      </c>
      <c r="H89" s="538"/>
      <c r="N89" s="15"/>
    </row>
    <row r="90" spans="1:14" x14ac:dyDescent="0.2">
      <c r="A90" s="537"/>
      <c r="B90" s="568"/>
      <c r="C90" s="567" t="s">
        <v>150</v>
      </c>
      <c r="D90" s="567"/>
      <c r="E90" s="541">
        <v>5131</v>
      </c>
      <c r="F90" s="547">
        <v>5000</v>
      </c>
      <c r="G90" s="567"/>
      <c r="H90" s="538"/>
      <c r="N90" s="15"/>
    </row>
    <row r="91" spans="1:14" x14ac:dyDescent="0.2">
      <c r="A91" s="537"/>
      <c r="B91" s="568"/>
      <c r="C91" s="567" t="s">
        <v>308</v>
      </c>
      <c r="D91" s="567"/>
      <c r="E91" s="541">
        <v>5139</v>
      </c>
      <c r="F91" s="547">
        <v>50000</v>
      </c>
      <c r="G91" s="567"/>
      <c r="H91" s="538"/>
      <c r="N91" s="15"/>
    </row>
    <row r="92" spans="1:14" x14ac:dyDescent="0.2">
      <c r="A92" s="537"/>
      <c r="B92" s="568"/>
      <c r="C92" s="567" t="s">
        <v>309</v>
      </c>
      <c r="D92" s="567"/>
      <c r="E92" s="541">
        <v>5156</v>
      </c>
      <c r="F92" s="547">
        <v>100000</v>
      </c>
      <c r="G92" s="567" t="s">
        <v>338</v>
      </c>
      <c r="H92" s="538"/>
      <c r="N92" s="15"/>
    </row>
    <row r="93" spans="1:14" x14ac:dyDescent="0.2">
      <c r="A93" s="537"/>
      <c r="B93" s="568"/>
      <c r="C93" s="567" t="s">
        <v>44</v>
      </c>
      <c r="D93" s="567"/>
      <c r="E93" s="541">
        <v>5132</v>
      </c>
      <c r="F93" s="547">
        <v>10000</v>
      </c>
      <c r="G93" s="567"/>
      <c r="H93" s="538"/>
      <c r="N93" s="15"/>
    </row>
    <row r="94" spans="1:14" x14ac:dyDescent="0.2">
      <c r="A94" s="537"/>
      <c r="B94" s="568"/>
      <c r="C94" s="567" t="s">
        <v>302</v>
      </c>
      <c r="D94" s="567"/>
      <c r="E94" s="541">
        <v>5137</v>
      </c>
      <c r="F94" s="547">
        <v>20000</v>
      </c>
      <c r="G94" s="567"/>
      <c r="H94" s="538"/>
      <c r="N94" s="15"/>
    </row>
    <row r="95" spans="1:14" x14ac:dyDescent="0.2">
      <c r="A95" s="537"/>
      <c r="B95" s="568"/>
      <c r="C95" s="567" t="s">
        <v>310</v>
      </c>
      <c r="D95" s="568"/>
      <c r="E95" s="541">
        <v>5361</v>
      </c>
      <c r="F95" s="547">
        <v>10000</v>
      </c>
      <c r="G95" s="581"/>
      <c r="H95" s="550"/>
      <c r="N95" s="15"/>
    </row>
    <row r="96" spans="1:14" x14ac:dyDescent="0.2">
      <c r="A96" s="537"/>
      <c r="B96" s="568"/>
      <c r="C96" s="567" t="s">
        <v>311</v>
      </c>
      <c r="D96" s="568"/>
      <c r="E96" s="518">
        <v>5229</v>
      </c>
      <c r="F96" s="582">
        <v>80000</v>
      </c>
      <c r="G96" s="568"/>
      <c r="H96" s="550"/>
      <c r="N96" s="15"/>
    </row>
    <row r="97" spans="1:14" x14ac:dyDescent="0.2">
      <c r="A97" s="537"/>
      <c r="B97" s="568"/>
      <c r="C97" s="567" t="s">
        <v>312</v>
      </c>
      <c r="D97" s="583"/>
      <c r="E97" s="518">
        <v>5329</v>
      </c>
      <c r="F97" s="582">
        <v>260000</v>
      </c>
      <c r="G97" s="568"/>
      <c r="H97" s="550"/>
      <c r="N97" s="15"/>
    </row>
    <row r="98" spans="1:14" x14ac:dyDescent="0.2">
      <c r="A98" s="537"/>
      <c r="B98" s="568"/>
      <c r="C98" s="568" t="s">
        <v>313</v>
      </c>
      <c r="D98" s="568"/>
      <c r="E98" s="541">
        <v>6130</v>
      </c>
      <c r="F98" s="547">
        <v>10000</v>
      </c>
      <c r="G98" s="567"/>
      <c r="H98" s="538"/>
      <c r="N98" s="15"/>
    </row>
    <row r="99" spans="1:14" x14ac:dyDescent="0.2">
      <c r="A99" s="537"/>
      <c r="B99" s="568"/>
      <c r="C99" s="567" t="s">
        <v>314</v>
      </c>
      <c r="D99" s="568"/>
      <c r="E99" s="541">
        <v>5154</v>
      </c>
      <c r="F99" s="547">
        <v>25000</v>
      </c>
      <c r="G99" s="567"/>
      <c r="H99" s="538"/>
      <c r="N99" s="15"/>
    </row>
    <row r="100" spans="1:14" x14ac:dyDescent="0.2">
      <c r="A100" s="537"/>
      <c r="B100" s="568"/>
      <c r="C100" s="567" t="s">
        <v>315</v>
      </c>
      <c r="D100" s="568"/>
      <c r="E100" s="541">
        <v>5153</v>
      </c>
      <c r="F100" s="547">
        <v>30000</v>
      </c>
      <c r="G100" s="567"/>
      <c r="H100" s="538"/>
      <c r="I100" s="14"/>
      <c r="J100" s="14"/>
      <c r="K100" s="14"/>
      <c r="L100" s="14"/>
      <c r="M100" s="14"/>
      <c r="N100" s="15"/>
    </row>
    <row r="101" spans="1:14" x14ac:dyDescent="0.2">
      <c r="A101" s="537"/>
      <c r="B101" s="568"/>
      <c r="C101" s="567" t="s">
        <v>390</v>
      </c>
      <c r="D101" s="567"/>
      <c r="E101" s="541">
        <v>6122</v>
      </c>
      <c r="F101" s="547">
        <v>200000</v>
      </c>
      <c r="G101" s="567"/>
      <c r="H101" s="538"/>
      <c r="I101" s="14"/>
      <c r="J101" s="14"/>
      <c r="K101" s="14"/>
      <c r="L101" s="14"/>
      <c r="M101" s="14"/>
      <c r="N101" s="15"/>
    </row>
    <row r="102" spans="1:14" x14ac:dyDescent="0.2">
      <c r="A102" s="537"/>
      <c r="B102" s="568"/>
      <c r="C102" s="567" t="s">
        <v>47</v>
      </c>
      <c r="D102" s="567"/>
      <c r="E102" s="541">
        <v>5173</v>
      </c>
      <c r="F102" s="547">
        <v>7000</v>
      </c>
      <c r="G102" s="567"/>
      <c r="H102" s="538"/>
      <c r="I102" s="14"/>
      <c r="J102" s="14"/>
      <c r="K102" s="14"/>
      <c r="L102" s="14"/>
      <c r="M102" s="14"/>
    </row>
    <row r="103" spans="1:14" x14ac:dyDescent="0.2">
      <c r="A103" s="537"/>
      <c r="B103" s="568"/>
      <c r="C103" s="567" t="s">
        <v>336</v>
      </c>
      <c r="D103" s="567"/>
      <c r="E103" s="541">
        <v>6121</v>
      </c>
      <c r="F103" s="547">
        <v>400000</v>
      </c>
      <c r="G103" s="567"/>
      <c r="H103" s="538"/>
      <c r="I103" s="14"/>
      <c r="J103" s="14"/>
      <c r="K103" s="14"/>
      <c r="L103" s="14"/>
      <c r="M103" s="14"/>
    </row>
    <row r="104" spans="1:14" x14ac:dyDescent="0.2">
      <c r="A104" s="537"/>
      <c r="B104" s="568"/>
      <c r="C104" s="567"/>
      <c r="D104" s="570" t="s">
        <v>339</v>
      </c>
      <c r="E104" s="521"/>
      <c r="F104" s="522">
        <f>SUM(F84:F103)</f>
        <v>3047000</v>
      </c>
      <c r="G104" s="567"/>
      <c r="H104" s="538"/>
      <c r="I104" s="14"/>
      <c r="J104" s="14"/>
      <c r="K104" s="14"/>
      <c r="L104" s="14"/>
      <c r="M104" s="14"/>
    </row>
    <row r="105" spans="1:14" x14ac:dyDescent="0.2">
      <c r="A105" s="537"/>
      <c r="B105" s="568"/>
      <c r="C105" s="567"/>
      <c r="D105" s="584"/>
      <c r="E105" s="605"/>
      <c r="F105" s="606"/>
      <c r="G105" s="567"/>
      <c r="H105" s="538"/>
      <c r="I105" s="14"/>
      <c r="J105" s="14"/>
      <c r="K105" s="14"/>
      <c r="L105" s="14"/>
      <c r="M105" s="14"/>
    </row>
    <row r="106" spans="1:14" x14ac:dyDescent="0.2">
      <c r="A106" s="528" t="s">
        <v>413</v>
      </c>
      <c r="B106" s="566"/>
      <c r="C106" s="566"/>
      <c r="D106" s="566"/>
      <c r="E106" s="595"/>
      <c r="F106" s="459"/>
      <c r="G106" s="567"/>
      <c r="H106" s="538"/>
    </row>
    <row r="107" spans="1:14" x14ac:dyDescent="0.2">
      <c r="A107" s="537"/>
      <c r="B107" s="568"/>
      <c r="C107" s="567" t="s">
        <v>113</v>
      </c>
      <c r="D107" s="567"/>
      <c r="E107" s="604">
        <v>5154</v>
      </c>
      <c r="F107" s="461">
        <v>360000</v>
      </c>
      <c r="G107" s="567"/>
      <c r="H107" s="538"/>
      <c r="J107" s="9"/>
    </row>
    <row r="108" spans="1:14" x14ac:dyDescent="0.2">
      <c r="A108" s="537"/>
      <c r="B108" s="568"/>
      <c r="C108" s="567" t="s">
        <v>133</v>
      </c>
      <c r="D108" s="567"/>
      <c r="E108" s="604">
        <v>5171</v>
      </c>
      <c r="F108" s="461">
        <v>100000</v>
      </c>
      <c r="G108" s="567"/>
      <c r="H108" s="538"/>
    </row>
    <row r="109" spans="1:14" x14ac:dyDescent="0.2">
      <c r="A109" s="537"/>
      <c r="B109" s="568"/>
      <c r="C109" s="567" t="s">
        <v>39</v>
      </c>
      <c r="D109" s="567"/>
      <c r="E109" s="604">
        <v>5169</v>
      </c>
      <c r="F109" s="461">
        <v>40000</v>
      </c>
      <c r="G109" s="567" t="s">
        <v>247</v>
      </c>
      <c r="H109" s="538"/>
    </row>
    <row r="110" spans="1:14" x14ac:dyDescent="0.2">
      <c r="A110" s="537"/>
      <c r="B110" s="568"/>
      <c r="C110" s="567" t="s">
        <v>316</v>
      </c>
      <c r="D110" s="567"/>
      <c r="E110" s="604">
        <v>6121</v>
      </c>
      <c r="F110" s="461">
        <v>400000</v>
      </c>
      <c r="G110" s="567"/>
      <c r="H110" s="538"/>
      <c r="I110" s="15"/>
      <c r="J110" t="s">
        <v>139</v>
      </c>
    </row>
    <row r="111" spans="1:14" x14ac:dyDescent="0.2">
      <c r="A111" s="537"/>
      <c r="B111" s="568"/>
      <c r="C111" s="567"/>
      <c r="D111" s="570" t="s">
        <v>339</v>
      </c>
      <c r="E111" s="611"/>
      <c r="F111" s="522">
        <f>SUM(F107:F110)</f>
        <v>900000</v>
      </c>
      <c r="G111" s="567"/>
      <c r="H111" s="538"/>
      <c r="I111" s="15"/>
    </row>
    <row r="112" spans="1:14" ht="13.5" thickBot="1" x14ac:dyDescent="0.25">
      <c r="A112" s="544"/>
      <c r="B112" s="551"/>
      <c r="C112" s="545"/>
      <c r="D112" s="545"/>
      <c r="E112" s="556"/>
      <c r="F112" s="612"/>
      <c r="G112" s="545"/>
      <c r="H112" s="588"/>
    </row>
    <row r="113" spans="1:8" x14ac:dyDescent="0.2">
      <c r="A113" s="530" t="s">
        <v>33</v>
      </c>
      <c r="B113" s="531"/>
      <c r="C113" s="531"/>
      <c r="D113" s="531"/>
      <c r="E113" s="562" t="s">
        <v>361</v>
      </c>
      <c r="F113" s="559" t="s">
        <v>5</v>
      </c>
      <c r="G113" s="564" t="s">
        <v>34</v>
      </c>
      <c r="H113" s="532"/>
    </row>
    <row r="114" spans="1:8" ht="13.5" thickBot="1" x14ac:dyDescent="0.25">
      <c r="A114" s="533"/>
      <c r="B114" s="534" t="s">
        <v>45</v>
      </c>
      <c r="C114" s="535"/>
      <c r="D114" s="535"/>
      <c r="E114" s="563"/>
      <c r="F114" s="560" t="s">
        <v>430</v>
      </c>
      <c r="G114" s="561"/>
      <c r="H114" s="536"/>
    </row>
    <row r="115" spans="1:8" x14ac:dyDescent="0.2">
      <c r="A115" s="537"/>
      <c r="B115" s="568"/>
      <c r="C115" s="567"/>
      <c r="D115" s="567"/>
      <c r="E115" s="604"/>
      <c r="F115" s="552"/>
      <c r="G115" s="567"/>
      <c r="H115" s="538"/>
    </row>
    <row r="116" spans="1:8" x14ac:dyDescent="0.2">
      <c r="A116" s="528" t="s">
        <v>414</v>
      </c>
      <c r="B116" s="566"/>
      <c r="C116" s="568"/>
      <c r="D116" s="568"/>
      <c r="E116" s="613"/>
      <c r="F116" s="553"/>
      <c r="G116" s="567"/>
      <c r="H116" s="538"/>
    </row>
    <row r="117" spans="1:8" x14ac:dyDescent="0.2">
      <c r="A117" s="537"/>
      <c r="B117" s="566"/>
      <c r="C117" s="568" t="s">
        <v>133</v>
      </c>
      <c r="D117" s="568"/>
      <c r="E117" s="613">
        <v>5171</v>
      </c>
      <c r="F117" s="461">
        <v>20000</v>
      </c>
      <c r="G117" s="567"/>
      <c r="H117" s="538"/>
    </row>
    <row r="118" spans="1:8" x14ac:dyDescent="0.2">
      <c r="A118" s="537"/>
      <c r="B118" s="566"/>
      <c r="C118" s="568"/>
      <c r="D118" s="576" t="s">
        <v>339</v>
      </c>
      <c r="E118" s="614"/>
      <c r="F118" s="522">
        <f>SUM(F117:F117)</f>
        <v>20000</v>
      </c>
      <c r="G118" s="567"/>
      <c r="H118" s="538"/>
    </row>
    <row r="119" spans="1:8" x14ac:dyDescent="0.2">
      <c r="A119" s="537"/>
      <c r="B119" s="566"/>
      <c r="C119" s="568"/>
      <c r="D119" s="568"/>
      <c r="E119" s="613"/>
      <c r="F119" s="553"/>
      <c r="G119" s="567"/>
      <c r="H119" s="538"/>
    </row>
    <row r="120" spans="1:8" x14ac:dyDescent="0.2">
      <c r="A120" s="528" t="s">
        <v>415</v>
      </c>
      <c r="B120" s="566"/>
      <c r="C120" s="568"/>
      <c r="D120" s="568"/>
      <c r="E120" s="613"/>
      <c r="F120" s="459"/>
      <c r="G120" s="567"/>
      <c r="H120" s="538"/>
    </row>
    <row r="121" spans="1:8" x14ac:dyDescent="0.2">
      <c r="A121" s="537"/>
      <c r="B121" s="566"/>
      <c r="C121" s="568" t="s">
        <v>40</v>
      </c>
      <c r="D121" s="568"/>
      <c r="E121" s="613">
        <v>5139</v>
      </c>
      <c r="F121" s="460">
        <v>15000</v>
      </c>
      <c r="G121" s="567"/>
      <c r="H121" s="538"/>
    </row>
    <row r="122" spans="1:8" x14ac:dyDescent="0.2">
      <c r="A122" s="548"/>
      <c r="B122" s="568"/>
      <c r="C122" s="567" t="s">
        <v>133</v>
      </c>
      <c r="D122" s="567"/>
      <c r="E122" s="604">
        <v>5171</v>
      </c>
      <c r="F122" s="461">
        <v>560000</v>
      </c>
      <c r="G122" s="567" t="s">
        <v>447</v>
      </c>
      <c r="H122" s="538"/>
    </row>
    <row r="123" spans="1:8" x14ac:dyDescent="0.2">
      <c r="A123" s="548"/>
      <c r="B123" s="568"/>
      <c r="C123" s="567"/>
      <c r="D123" s="570" t="s">
        <v>339</v>
      </c>
      <c r="E123" s="611"/>
      <c r="F123" s="522">
        <f>SUM(F121:F122)</f>
        <v>575000</v>
      </c>
      <c r="G123" s="567"/>
      <c r="H123" s="538"/>
    </row>
    <row r="124" spans="1:8" x14ac:dyDescent="0.2">
      <c r="A124" s="548"/>
      <c r="B124" s="568"/>
      <c r="C124" s="567"/>
      <c r="D124" s="567"/>
      <c r="E124" s="604"/>
      <c r="F124" s="461"/>
      <c r="G124" s="567"/>
      <c r="H124" s="538"/>
    </row>
    <row r="125" spans="1:8" x14ac:dyDescent="0.2">
      <c r="A125" s="528" t="s">
        <v>416</v>
      </c>
      <c r="B125" s="566"/>
      <c r="C125" s="568"/>
      <c r="D125" s="568"/>
      <c r="E125" s="613"/>
      <c r="F125" s="457"/>
      <c r="G125" s="567"/>
      <c r="H125" s="538"/>
    </row>
    <row r="126" spans="1:8" x14ac:dyDescent="0.2">
      <c r="A126" s="537"/>
      <c r="B126" s="568"/>
      <c r="C126" s="567" t="s">
        <v>245</v>
      </c>
      <c r="D126" s="567"/>
      <c r="E126" s="604">
        <v>5169</v>
      </c>
      <c r="F126" s="461">
        <v>400000</v>
      </c>
      <c r="G126" s="567"/>
      <c r="H126" s="538"/>
    </row>
    <row r="127" spans="1:8" x14ac:dyDescent="0.2">
      <c r="A127" s="537"/>
      <c r="B127" s="568"/>
      <c r="C127" s="567"/>
      <c r="D127" s="570" t="s">
        <v>339</v>
      </c>
      <c r="E127" s="611"/>
      <c r="F127" s="522">
        <f>SUM(F126:F126)</f>
        <v>400000</v>
      </c>
      <c r="G127" s="567"/>
      <c r="H127" s="538"/>
    </row>
    <row r="128" spans="1:8" x14ac:dyDescent="0.2">
      <c r="A128" s="537"/>
      <c r="B128" s="568"/>
      <c r="C128" s="567"/>
      <c r="D128" s="567"/>
      <c r="E128" s="604"/>
      <c r="F128" s="461"/>
      <c r="G128" s="567"/>
      <c r="H128" s="538"/>
    </row>
    <row r="129" spans="1:8" x14ac:dyDescent="0.2">
      <c r="A129" s="528" t="s">
        <v>417</v>
      </c>
      <c r="B129" s="566"/>
      <c r="C129" s="568"/>
      <c r="D129" s="568"/>
      <c r="E129" s="613"/>
      <c r="F129" s="457"/>
      <c r="G129" s="567"/>
      <c r="H129" s="538"/>
    </row>
    <row r="130" spans="1:8" x14ac:dyDescent="0.2">
      <c r="A130" s="537"/>
      <c r="B130" s="568"/>
      <c r="C130" s="567" t="s">
        <v>137</v>
      </c>
      <c r="D130" s="567"/>
      <c r="E130" s="604">
        <v>5169</v>
      </c>
      <c r="F130" s="461">
        <v>670000</v>
      </c>
      <c r="G130" s="567"/>
      <c r="H130" s="538"/>
    </row>
    <row r="131" spans="1:8" x14ac:dyDescent="0.2">
      <c r="A131" s="537"/>
      <c r="B131" s="568"/>
      <c r="C131" s="567" t="s">
        <v>40</v>
      </c>
      <c r="D131" s="567"/>
      <c r="E131" s="604">
        <v>5139</v>
      </c>
      <c r="F131" s="461">
        <v>30000</v>
      </c>
      <c r="G131" s="567"/>
      <c r="H131" s="538"/>
    </row>
    <row r="132" spans="1:8" x14ac:dyDescent="0.2">
      <c r="A132" s="537"/>
      <c r="B132" s="568"/>
      <c r="C132" s="567" t="s">
        <v>302</v>
      </c>
      <c r="D132" s="567"/>
      <c r="E132" s="604">
        <v>5137</v>
      </c>
      <c r="F132" s="461">
        <v>30000</v>
      </c>
      <c r="G132" s="567"/>
      <c r="H132" s="538"/>
    </row>
    <row r="133" spans="1:8" x14ac:dyDescent="0.2">
      <c r="A133" s="537"/>
      <c r="B133" s="568"/>
      <c r="C133" s="567"/>
      <c r="D133" s="570" t="s">
        <v>339</v>
      </c>
      <c r="E133" s="611"/>
      <c r="F133" s="522">
        <f>SUM(F130:F132)</f>
        <v>730000</v>
      </c>
      <c r="G133" s="567"/>
      <c r="H133" s="538"/>
    </row>
    <row r="134" spans="1:8" x14ac:dyDescent="0.2">
      <c r="A134" s="537"/>
      <c r="B134" s="568"/>
      <c r="C134" s="567"/>
      <c r="D134" s="567"/>
      <c r="E134" s="604"/>
      <c r="F134" s="461"/>
      <c r="G134" s="567"/>
      <c r="H134" s="538"/>
    </row>
    <row r="135" spans="1:8" x14ac:dyDescent="0.2">
      <c r="A135" s="528" t="s">
        <v>418</v>
      </c>
      <c r="B135" s="568"/>
      <c r="C135" s="567"/>
      <c r="D135" s="567"/>
      <c r="E135" s="604"/>
      <c r="F135" s="461"/>
      <c r="G135" s="567"/>
      <c r="H135" s="538"/>
    </row>
    <row r="136" spans="1:8" x14ac:dyDescent="0.2">
      <c r="A136" s="537"/>
      <c r="B136" s="568"/>
      <c r="C136" s="567" t="s">
        <v>317</v>
      </c>
      <c r="D136" s="567"/>
      <c r="E136" s="604">
        <v>5169</v>
      </c>
      <c r="F136" s="461">
        <v>35000</v>
      </c>
      <c r="G136" s="567"/>
      <c r="H136" s="538"/>
    </row>
    <row r="137" spans="1:8" x14ac:dyDescent="0.2">
      <c r="A137" s="537"/>
      <c r="B137" s="568"/>
      <c r="C137" s="567"/>
      <c r="D137" s="570" t="s">
        <v>339</v>
      </c>
      <c r="E137" s="611"/>
      <c r="F137" s="522">
        <f>SUM(F136:F136)</f>
        <v>35000</v>
      </c>
      <c r="G137" s="567"/>
      <c r="H137" s="538"/>
    </row>
    <row r="138" spans="1:8" x14ac:dyDescent="0.2">
      <c r="A138" s="537"/>
      <c r="B138" s="568"/>
      <c r="C138" s="567"/>
      <c r="D138" s="567"/>
      <c r="E138" s="604"/>
      <c r="F138" s="461"/>
      <c r="G138" s="567"/>
      <c r="H138" s="538"/>
    </row>
    <row r="139" spans="1:8" x14ac:dyDescent="0.2">
      <c r="A139" s="528" t="s">
        <v>419</v>
      </c>
      <c r="B139" s="568"/>
      <c r="C139" s="567"/>
      <c r="D139" s="567"/>
      <c r="E139" s="604"/>
      <c r="F139" s="461"/>
      <c r="G139" s="567"/>
      <c r="H139" s="538"/>
    </row>
    <row r="140" spans="1:8" x14ac:dyDescent="0.2">
      <c r="A140" s="537"/>
      <c r="B140" s="568"/>
      <c r="C140" s="567" t="s">
        <v>318</v>
      </c>
      <c r="D140" s="567"/>
      <c r="E140" s="604">
        <v>5169</v>
      </c>
      <c r="F140" s="461">
        <v>300000</v>
      </c>
      <c r="G140" s="567"/>
      <c r="H140" s="538"/>
    </row>
    <row r="141" spans="1:8" x14ac:dyDescent="0.2">
      <c r="A141" s="537"/>
      <c r="B141" s="309"/>
      <c r="C141" s="567"/>
      <c r="D141" s="570" t="s">
        <v>339</v>
      </c>
      <c r="E141" s="614"/>
      <c r="F141" s="522">
        <f>SUM(F140:F140)</f>
        <v>300000</v>
      </c>
      <c r="G141" s="567"/>
      <c r="H141" s="538"/>
    </row>
    <row r="142" spans="1:8" x14ac:dyDescent="0.2">
      <c r="A142" s="537"/>
      <c r="B142" s="309"/>
      <c r="C142" s="567"/>
      <c r="D142" s="568"/>
      <c r="E142" s="613"/>
      <c r="F142" s="461"/>
      <c r="G142" s="585"/>
      <c r="H142" s="538"/>
    </row>
    <row r="143" spans="1:8" x14ac:dyDescent="0.2">
      <c r="A143" s="528" t="s">
        <v>420</v>
      </c>
      <c r="B143" s="566"/>
      <c r="C143" s="568"/>
      <c r="D143" s="568"/>
      <c r="E143" s="613"/>
      <c r="F143" s="457"/>
      <c r="G143" s="567"/>
      <c r="H143" s="538"/>
    </row>
    <row r="144" spans="1:8" x14ac:dyDescent="0.2">
      <c r="A144" s="537"/>
      <c r="B144" s="568"/>
      <c r="C144" s="567" t="s">
        <v>212</v>
      </c>
      <c r="D144" s="567"/>
      <c r="E144" s="604">
        <v>5169</v>
      </c>
      <c r="F144" s="461">
        <v>350000</v>
      </c>
      <c r="G144" s="567" t="s">
        <v>254</v>
      </c>
      <c r="H144" s="538"/>
    </row>
    <row r="145" spans="1:8" x14ac:dyDescent="0.2">
      <c r="A145" s="537"/>
      <c r="B145" s="568"/>
      <c r="C145" s="568"/>
      <c r="D145" s="570" t="s">
        <v>339</v>
      </c>
      <c r="E145" s="614"/>
      <c r="F145" s="525">
        <f>SUM(F144:F144)</f>
        <v>350000</v>
      </c>
      <c r="G145" s="567"/>
      <c r="H145" s="538"/>
    </row>
    <row r="146" spans="1:8" x14ac:dyDescent="0.2">
      <c r="A146" s="555"/>
      <c r="B146" s="568"/>
      <c r="C146" s="568"/>
      <c r="D146" s="568"/>
      <c r="E146" s="613"/>
      <c r="F146" s="542"/>
      <c r="G146" s="567"/>
      <c r="H146" s="538"/>
    </row>
    <row r="147" spans="1:8" x14ac:dyDescent="0.2">
      <c r="A147" s="528" t="s">
        <v>421</v>
      </c>
      <c r="B147" s="568"/>
      <c r="C147" s="568"/>
      <c r="D147" s="568"/>
      <c r="E147" s="613"/>
      <c r="F147" s="540"/>
      <c r="G147" s="567"/>
      <c r="H147" s="538"/>
    </row>
    <row r="148" spans="1:8" x14ac:dyDescent="0.2">
      <c r="A148" s="537"/>
      <c r="B148" s="566"/>
      <c r="C148" s="568" t="s">
        <v>319</v>
      </c>
      <c r="D148" s="568"/>
      <c r="E148" s="613">
        <v>5903</v>
      </c>
      <c r="F148" s="459">
        <v>15000</v>
      </c>
      <c r="G148" s="567"/>
      <c r="H148" s="538"/>
    </row>
    <row r="149" spans="1:8" x14ac:dyDescent="0.2">
      <c r="A149" s="537"/>
      <c r="B149" s="566"/>
      <c r="C149" s="568"/>
      <c r="D149" s="570" t="s">
        <v>339</v>
      </c>
      <c r="E149" s="614"/>
      <c r="F149" s="525">
        <f>SUM(F148:F148)</f>
        <v>15000</v>
      </c>
      <c r="G149" s="567"/>
      <c r="H149" s="538"/>
    </row>
    <row r="150" spans="1:8" x14ac:dyDescent="0.2">
      <c r="A150" s="537"/>
      <c r="B150" s="568"/>
      <c r="C150" s="567"/>
      <c r="D150" s="567"/>
      <c r="E150" s="604"/>
      <c r="F150" s="461"/>
      <c r="G150" s="567"/>
      <c r="H150" s="538"/>
    </row>
    <row r="151" spans="1:8" x14ac:dyDescent="0.2">
      <c r="A151" s="528" t="s">
        <v>422</v>
      </c>
      <c r="B151" s="566"/>
      <c r="C151" s="568"/>
      <c r="D151" s="568"/>
      <c r="E151" s="613"/>
      <c r="F151" s="457"/>
      <c r="G151" s="567"/>
      <c r="H151" s="538"/>
    </row>
    <row r="152" spans="1:8" x14ac:dyDescent="0.2">
      <c r="A152" s="537"/>
      <c r="B152" s="568"/>
      <c r="C152" s="567" t="s">
        <v>138</v>
      </c>
      <c r="D152" s="567"/>
      <c r="E152" s="604">
        <v>5139</v>
      </c>
      <c r="F152" s="461">
        <v>20000</v>
      </c>
      <c r="G152" s="567"/>
      <c r="H152" s="538"/>
    </row>
    <row r="153" spans="1:8" x14ac:dyDescent="0.2">
      <c r="A153" s="537"/>
      <c r="B153" s="568"/>
      <c r="C153" s="567" t="s">
        <v>113</v>
      </c>
      <c r="D153" s="567"/>
      <c r="E153" s="604">
        <v>5154</v>
      </c>
      <c r="F153" s="461">
        <v>20000</v>
      </c>
      <c r="G153" s="567"/>
      <c r="H153" s="538"/>
    </row>
    <row r="154" spans="1:8" x14ac:dyDescent="0.2">
      <c r="A154" s="537"/>
      <c r="B154" s="568"/>
      <c r="C154" s="567" t="s">
        <v>300</v>
      </c>
      <c r="D154" s="567"/>
      <c r="E154" s="604">
        <v>5151</v>
      </c>
      <c r="F154" s="461">
        <v>1000</v>
      </c>
      <c r="G154" s="567"/>
      <c r="H154" s="538"/>
    </row>
    <row r="155" spans="1:8" x14ac:dyDescent="0.2">
      <c r="A155" s="537"/>
      <c r="B155" s="568"/>
      <c r="C155" s="567" t="s">
        <v>301</v>
      </c>
      <c r="D155" s="567"/>
      <c r="E155" s="604">
        <v>5153</v>
      </c>
      <c r="F155" s="461">
        <v>10000</v>
      </c>
      <c r="G155" s="567"/>
      <c r="H155" s="538"/>
    </row>
    <row r="156" spans="1:8" x14ac:dyDescent="0.2">
      <c r="A156" s="537"/>
      <c r="B156" s="568"/>
      <c r="C156" s="567" t="s">
        <v>302</v>
      </c>
      <c r="D156" s="567"/>
      <c r="E156" s="604">
        <v>5137</v>
      </c>
      <c r="F156" s="461">
        <v>90000</v>
      </c>
      <c r="G156" s="567"/>
      <c r="H156" s="538"/>
    </row>
    <row r="157" spans="1:8" x14ac:dyDescent="0.2">
      <c r="A157" s="537"/>
      <c r="B157" s="568"/>
      <c r="C157" s="567" t="s">
        <v>39</v>
      </c>
      <c r="D157" s="567"/>
      <c r="E157" s="604">
        <v>5169</v>
      </c>
      <c r="F157" s="461">
        <v>20000</v>
      </c>
      <c r="G157" s="567"/>
      <c r="H157" s="538"/>
    </row>
    <row r="158" spans="1:8" x14ac:dyDescent="0.2">
      <c r="A158" s="537"/>
      <c r="B158" s="568"/>
      <c r="C158" s="567" t="s">
        <v>133</v>
      </c>
      <c r="D158" s="567"/>
      <c r="E158" s="604">
        <v>5171</v>
      </c>
      <c r="F158" s="461">
        <v>60000</v>
      </c>
      <c r="G158" s="567"/>
      <c r="H158" s="538"/>
    </row>
    <row r="159" spans="1:8" x14ac:dyDescent="0.2">
      <c r="A159" s="555"/>
      <c r="B159" s="568"/>
      <c r="C159" s="567" t="s">
        <v>309</v>
      </c>
      <c r="D159" s="567"/>
      <c r="E159" s="604">
        <v>5156</v>
      </c>
      <c r="F159" s="461">
        <v>15000</v>
      </c>
      <c r="G159" s="568"/>
      <c r="H159" s="538"/>
    </row>
    <row r="160" spans="1:8" x14ac:dyDescent="0.2">
      <c r="A160" s="548"/>
      <c r="B160" s="568"/>
      <c r="C160" s="567" t="s">
        <v>51</v>
      </c>
      <c r="D160" s="583"/>
      <c r="E160" s="613">
        <v>5163</v>
      </c>
      <c r="F160" s="461">
        <v>15000</v>
      </c>
      <c r="G160" s="568"/>
      <c r="H160" s="538"/>
    </row>
    <row r="161" spans="1:9" x14ac:dyDescent="0.2">
      <c r="A161" s="537"/>
      <c r="B161" s="568"/>
      <c r="C161" s="567" t="s">
        <v>48</v>
      </c>
      <c r="D161" s="567"/>
      <c r="E161" s="604">
        <v>5029</v>
      </c>
      <c r="F161" s="461">
        <v>10000</v>
      </c>
      <c r="G161" s="567"/>
      <c r="H161" s="538"/>
      <c r="I161" s="10"/>
    </row>
    <row r="162" spans="1:9" x14ac:dyDescent="0.2">
      <c r="A162" s="537"/>
      <c r="B162" s="568"/>
      <c r="C162" s="567" t="s">
        <v>47</v>
      </c>
      <c r="D162" s="567"/>
      <c r="E162" s="604">
        <v>5173</v>
      </c>
      <c r="F162" s="461">
        <v>1000</v>
      </c>
      <c r="G162" s="567"/>
      <c r="H162" s="538"/>
      <c r="I162" s="10"/>
    </row>
    <row r="163" spans="1:9" x14ac:dyDescent="0.2">
      <c r="A163" s="537"/>
      <c r="B163" s="568"/>
      <c r="C163" s="567"/>
      <c r="D163" s="570" t="s">
        <v>339</v>
      </c>
      <c r="E163" s="611"/>
      <c r="F163" s="522">
        <f>SUM(F152:F162)</f>
        <v>262000</v>
      </c>
      <c r="G163" s="567"/>
      <c r="H163" s="538"/>
      <c r="I163" s="10"/>
    </row>
    <row r="164" spans="1:9" ht="13.5" thickBot="1" x14ac:dyDescent="0.25">
      <c r="A164" s="544"/>
      <c r="B164" s="551"/>
      <c r="C164" s="545"/>
      <c r="D164" s="615"/>
      <c r="E164" s="616"/>
      <c r="F164" s="617"/>
      <c r="G164" s="545"/>
      <c r="H164" s="588"/>
      <c r="I164" s="10"/>
    </row>
    <row r="165" spans="1:9" x14ac:dyDescent="0.2">
      <c r="A165" s="530" t="s">
        <v>33</v>
      </c>
      <c r="B165" s="531"/>
      <c r="C165" s="531"/>
      <c r="D165" s="531"/>
      <c r="E165" s="562" t="s">
        <v>361</v>
      </c>
      <c r="F165" s="559" t="s">
        <v>5</v>
      </c>
      <c r="G165" s="564" t="s">
        <v>34</v>
      </c>
      <c r="H165" s="532"/>
      <c r="I165" s="10"/>
    </row>
    <row r="166" spans="1:9" ht="13.5" thickBot="1" x14ac:dyDescent="0.25">
      <c r="A166" s="533"/>
      <c r="B166" s="534" t="s">
        <v>46</v>
      </c>
      <c r="C166" s="535"/>
      <c r="D166" s="535"/>
      <c r="E166" s="563"/>
      <c r="F166" s="560" t="s">
        <v>430</v>
      </c>
      <c r="G166" s="561"/>
      <c r="H166" s="536"/>
      <c r="I166" s="10"/>
    </row>
    <row r="167" spans="1:9" x14ac:dyDescent="0.2">
      <c r="A167" s="537"/>
      <c r="B167" s="568"/>
      <c r="C167" s="567"/>
      <c r="D167" s="584"/>
      <c r="E167" s="605"/>
      <c r="F167" s="606"/>
      <c r="G167" s="567"/>
      <c r="H167" s="538"/>
      <c r="I167" s="10"/>
    </row>
    <row r="168" spans="1:9" x14ac:dyDescent="0.2">
      <c r="A168" s="528" t="s">
        <v>423</v>
      </c>
      <c r="B168" s="309"/>
      <c r="C168" s="568"/>
      <c r="D168" s="568"/>
      <c r="E168" s="518"/>
      <c r="F168" s="540"/>
      <c r="G168" s="567"/>
      <c r="H168" s="538"/>
    </row>
    <row r="169" spans="1:9" x14ac:dyDescent="0.2">
      <c r="A169" s="537"/>
      <c r="B169" s="568"/>
      <c r="C169" s="567" t="s">
        <v>304</v>
      </c>
      <c r="D169" s="567"/>
      <c r="E169" s="541">
        <v>5023</v>
      </c>
      <c r="F169" s="461">
        <v>1600000</v>
      </c>
      <c r="G169" s="567"/>
      <c r="H169" s="538"/>
    </row>
    <row r="170" spans="1:9" x14ac:dyDescent="0.2">
      <c r="A170" s="537"/>
      <c r="B170" s="568"/>
      <c r="C170" s="567" t="s">
        <v>305</v>
      </c>
      <c r="D170" s="567"/>
      <c r="E170" s="541">
        <v>5031</v>
      </c>
      <c r="F170" s="460">
        <v>200000</v>
      </c>
      <c r="G170" s="567"/>
      <c r="H170" s="538"/>
    </row>
    <row r="171" spans="1:9" x14ac:dyDescent="0.2">
      <c r="A171" s="537"/>
      <c r="B171" s="568"/>
      <c r="C171" s="567" t="s">
        <v>306</v>
      </c>
      <c r="D171" s="567"/>
      <c r="E171" s="541">
        <v>5032</v>
      </c>
      <c r="F171" s="461">
        <v>140000</v>
      </c>
      <c r="G171" s="567"/>
      <c r="H171" s="538"/>
    </row>
    <row r="172" spans="1:9" x14ac:dyDescent="0.2">
      <c r="A172" s="537"/>
      <c r="B172" s="568"/>
      <c r="C172" s="567" t="s">
        <v>47</v>
      </c>
      <c r="D172" s="567"/>
      <c r="E172" s="541">
        <v>5173</v>
      </c>
      <c r="F172" s="460">
        <v>15000</v>
      </c>
      <c r="G172" s="567"/>
      <c r="H172" s="538"/>
    </row>
    <row r="173" spans="1:9" x14ac:dyDescent="0.2">
      <c r="A173" s="537"/>
      <c r="B173" s="568"/>
      <c r="C173" s="567" t="s">
        <v>49</v>
      </c>
      <c r="D173" s="567"/>
      <c r="E173" s="541">
        <v>5167</v>
      </c>
      <c r="F173" s="461">
        <v>10000</v>
      </c>
      <c r="G173" s="567"/>
      <c r="H173" s="538"/>
    </row>
    <row r="174" spans="1:9" x14ac:dyDescent="0.2">
      <c r="A174" s="537"/>
      <c r="B174" s="309"/>
      <c r="C174" s="567" t="s">
        <v>48</v>
      </c>
      <c r="D174" s="567"/>
      <c r="E174" s="541">
        <v>5029</v>
      </c>
      <c r="F174" s="461">
        <v>7000</v>
      </c>
      <c r="G174" s="567"/>
      <c r="H174" s="538"/>
    </row>
    <row r="175" spans="1:9" x14ac:dyDescent="0.2">
      <c r="A175" s="537"/>
      <c r="B175" s="309"/>
      <c r="C175" s="567"/>
      <c r="D175" s="570" t="s">
        <v>339</v>
      </c>
      <c r="E175" s="521"/>
      <c r="F175" s="522">
        <f>SUM(F169:F174)</f>
        <v>1972000</v>
      </c>
      <c r="G175" s="567"/>
      <c r="H175" s="538"/>
    </row>
    <row r="176" spans="1:9" x14ac:dyDescent="0.2">
      <c r="A176" s="537"/>
      <c r="B176" s="309"/>
      <c r="C176" s="567"/>
      <c r="D176" s="567"/>
      <c r="E176" s="541"/>
      <c r="F176" s="461"/>
      <c r="G176" s="567"/>
      <c r="H176" s="538"/>
    </row>
    <row r="177" spans="1:8" x14ac:dyDescent="0.2">
      <c r="A177" s="528" t="s">
        <v>424</v>
      </c>
      <c r="B177" s="309"/>
      <c r="C177" s="567"/>
      <c r="D177" s="567"/>
      <c r="E177" s="541"/>
      <c r="F177" s="461"/>
      <c r="G177" s="567"/>
      <c r="H177" s="538"/>
    </row>
    <row r="178" spans="1:8" x14ac:dyDescent="0.2">
      <c r="A178" s="537"/>
      <c r="B178" s="309"/>
      <c r="C178" s="567" t="s">
        <v>448</v>
      </c>
      <c r="D178" s="567"/>
      <c r="E178" s="541">
        <v>5021</v>
      </c>
      <c r="F178" s="461">
        <v>26600</v>
      </c>
      <c r="G178" s="567"/>
      <c r="H178" s="538"/>
    </row>
    <row r="179" spans="1:8" x14ac:dyDescent="0.2">
      <c r="A179" s="537"/>
      <c r="B179" s="309"/>
      <c r="C179" s="567" t="s">
        <v>40</v>
      </c>
      <c r="D179" s="567"/>
      <c r="E179" s="541">
        <v>5139</v>
      </c>
      <c r="F179" s="461">
        <v>2000</v>
      </c>
      <c r="G179" s="567"/>
      <c r="H179" s="538"/>
    </row>
    <row r="180" spans="1:8" x14ac:dyDescent="0.2">
      <c r="A180" s="537"/>
      <c r="B180" s="309"/>
      <c r="C180" s="567" t="s">
        <v>47</v>
      </c>
      <c r="D180" s="567"/>
      <c r="E180" s="541">
        <v>5173</v>
      </c>
      <c r="F180" s="461">
        <v>200</v>
      </c>
      <c r="G180" s="567"/>
      <c r="H180" s="538"/>
    </row>
    <row r="181" spans="1:8" x14ac:dyDescent="0.2">
      <c r="A181" s="537"/>
      <c r="B181" s="309"/>
      <c r="C181" s="567" t="s">
        <v>449</v>
      </c>
      <c r="D181" s="567"/>
      <c r="E181" s="541">
        <v>5175</v>
      </c>
      <c r="F181" s="461">
        <v>1200</v>
      </c>
      <c r="G181" s="567"/>
      <c r="H181" s="538"/>
    </row>
    <row r="182" spans="1:8" x14ac:dyDescent="0.2">
      <c r="A182" s="537"/>
      <c r="B182" s="309"/>
      <c r="C182" s="567"/>
      <c r="D182" s="570" t="s">
        <v>339</v>
      </c>
      <c r="E182" s="521"/>
      <c r="F182" s="522">
        <f>SUM(F178:F181)</f>
        <v>30000</v>
      </c>
      <c r="G182" s="567"/>
      <c r="H182" s="538"/>
    </row>
    <row r="183" spans="1:8" x14ac:dyDescent="0.2">
      <c r="A183" s="537"/>
      <c r="B183" s="309"/>
      <c r="C183" s="567"/>
      <c r="D183" s="567"/>
      <c r="E183" s="541"/>
      <c r="F183" s="461"/>
      <c r="G183" s="567"/>
      <c r="H183" s="538"/>
    </row>
    <row r="184" spans="1:8" x14ac:dyDescent="0.2">
      <c r="A184" s="528" t="s">
        <v>425</v>
      </c>
      <c r="B184" s="566"/>
      <c r="C184" s="566"/>
      <c r="D184" s="566"/>
      <c r="E184" s="519"/>
      <c r="F184" s="457"/>
      <c r="G184" s="567"/>
      <c r="H184" s="538"/>
    </row>
    <row r="185" spans="1:8" x14ac:dyDescent="0.2">
      <c r="A185" s="537"/>
      <c r="B185" s="568"/>
      <c r="C185" s="567" t="s">
        <v>304</v>
      </c>
      <c r="D185" s="567"/>
      <c r="E185" s="541">
        <v>5011</v>
      </c>
      <c r="F185" s="461">
        <v>1000000</v>
      </c>
      <c r="G185" s="567"/>
      <c r="H185" s="538"/>
    </row>
    <row r="186" spans="1:8" x14ac:dyDescent="0.2">
      <c r="A186" s="537"/>
      <c r="B186" s="568"/>
      <c r="C186" s="567" t="s">
        <v>305</v>
      </c>
      <c r="D186" s="567"/>
      <c r="E186" s="541">
        <v>5031</v>
      </c>
      <c r="F186" s="461">
        <v>230000</v>
      </c>
      <c r="G186" s="567"/>
      <c r="H186" s="538"/>
    </row>
    <row r="187" spans="1:8" x14ac:dyDescent="0.2">
      <c r="A187" s="537"/>
      <c r="B187" s="568"/>
      <c r="C187" s="567" t="s">
        <v>306</v>
      </c>
      <c r="D187" s="567"/>
      <c r="E187" s="541">
        <v>5032</v>
      </c>
      <c r="F187" s="461">
        <v>100000</v>
      </c>
      <c r="G187" s="567"/>
      <c r="H187" s="538"/>
    </row>
    <row r="188" spans="1:8" x14ac:dyDescent="0.2">
      <c r="A188" s="537"/>
      <c r="B188" s="568"/>
      <c r="C188" s="567" t="s">
        <v>307</v>
      </c>
      <c r="D188" s="567"/>
      <c r="E188" s="541">
        <v>5021</v>
      </c>
      <c r="F188" s="461">
        <v>145000</v>
      </c>
      <c r="G188" s="567"/>
      <c r="H188" s="538"/>
    </row>
    <row r="189" spans="1:8" x14ac:dyDescent="0.2">
      <c r="A189" s="537"/>
      <c r="B189" s="568"/>
      <c r="C189" s="567" t="s">
        <v>47</v>
      </c>
      <c r="D189" s="567"/>
      <c r="E189" s="541">
        <v>5173</v>
      </c>
      <c r="F189" s="461">
        <v>5000</v>
      </c>
      <c r="G189" s="567"/>
      <c r="H189" s="538"/>
    </row>
    <row r="190" spans="1:8" x14ac:dyDescent="0.2">
      <c r="A190" s="537"/>
      <c r="B190" s="568"/>
      <c r="C190" s="567" t="s">
        <v>49</v>
      </c>
      <c r="D190" s="567"/>
      <c r="E190" s="541">
        <v>5167</v>
      </c>
      <c r="F190" s="461">
        <v>20000</v>
      </c>
      <c r="G190" s="567"/>
      <c r="H190" s="538"/>
    </row>
    <row r="191" spans="1:8" x14ac:dyDescent="0.2">
      <c r="A191" s="537"/>
      <c r="B191" s="568"/>
      <c r="C191" s="567" t="s">
        <v>214</v>
      </c>
      <c r="D191" s="567"/>
      <c r="E191" s="541">
        <v>5136</v>
      </c>
      <c r="F191" s="461">
        <v>5000</v>
      </c>
      <c r="G191" s="567"/>
      <c r="H191" s="538"/>
    </row>
    <row r="192" spans="1:8" x14ac:dyDescent="0.2">
      <c r="A192" s="537"/>
      <c r="B192" s="568"/>
      <c r="C192" s="567" t="s">
        <v>302</v>
      </c>
      <c r="D192" s="567"/>
      <c r="E192" s="541">
        <v>5137</v>
      </c>
      <c r="F192" s="461">
        <v>150000</v>
      </c>
      <c r="G192" s="567"/>
      <c r="H192" s="538"/>
    </row>
    <row r="193" spans="1:14" x14ac:dyDescent="0.2">
      <c r="A193" s="537"/>
      <c r="B193" s="568"/>
      <c r="C193" s="567" t="s">
        <v>44</v>
      </c>
      <c r="D193" s="567"/>
      <c r="E193" s="541">
        <v>5132</v>
      </c>
      <c r="F193" s="461">
        <v>2000</v>
      </c>
      <c r="G193" s="567"/>
      <c r="H193" s="538"/>
      <c r="J193" s="15"/>
      <c r="K193" s="15"/>
      <c r="L193" s="15"/>
      <c r="M193" s="15"/>
    </row>
    <row r="194" spans="1:14" x14ac:dyDescent="0.2">
      <c r="A194" s="537"/>
      <c r="B194" s="568"/>
      <c r="C194" s="567" t="s">
        <v>40</v>
      </c>
      <c r="D194" s="567"/>
      <c r="E194" s="541">
        <v>5139</v>
      </c>
      <c r="F194" s="461">
        <v>30000</v>
      </c>
      <c r="G194" s="567"/>
      <c r="H194" s="538"/>
    </row>
    <row r="195" spans="1:14" x14ac:dyDescent="0.2">
      <c r="A195" s="548"/>
      <c r="B195" s="568"/>
      <c r="C195" s="567" t="s">
        <v>39</v>
      </c>
      <c r="D195" s="567"/>
      <c r="E195" s="541">
        <v>5169</v>
      </c>
      <c r="F195" s="461">
        <v>90000</v>
      </c>
      <c r="G195" s="567" t="s">
        <v>341</v>
      </c>
      <c r="H195" s="538"/>
    </row>
    <row r="196" spans="1:14" x14ac:dyDescent="0.2">
      <c r="A196" s="548"/>
      <c r="B196" s="568"/>
      <c r="C196" s="567" t="s">
        <v>322</v>
      </c>
      <c r="D196" s="567"/>
      <c r="E196" s="541">
        <v>5168</v>
      </c>
      <c r="F196" s="461">
        <v>100000</v>
      </c>
      <c r="G196" s="567"/>
      <c r="H196" s="538"/>
    </row>
    <row r="197" spans="1:14" x14ac:dyDescent="0.2">
      <c r="A197" s="555"/>
      <c r="B197" s="568"/>
      <c r="C197" s="567" t="s">
        <v>323</v>
      </c>
      <c r="D197" s="567"/>
      <c r="E197" s="541">
        <v>5161</v>
      </c>
      <c r="F197" s="460">
        <v>10000</v>
      </c>
      <c r="G197" s="567"/>
      <c r="H197" s="538"/>
    </row>
    <row r="198" spans="1:14" x14ac:dyDescent="0.2">
      <c r="A198" s="537"/>
      <c r="B198" s="568"/>
      <c r="C198" s="567" t="s">
        <v>124</v>
      </c>
      <c r="D198" s="567"/>
      <c r="E198" s="541">
        <v>5175</v>
      </c>
      <c r="F198" s="460">
        <v>20000</v>
      </c>
      <c r="G198" s="567"/>
      <c r="H198" s="538"/>
    </row>
    <row r="199" spans="1:14" x14ac:dyDescent="0.2">
      <c r="A199" s="537"/>
      <c r="B199" s="568"/>
      <c r="C199" s="567" t="s">
        <v>133</v>
      </c>
      <c r="D199" s="567"/>
      <c r="E199" s="541">
        <v>5171</v>
      </c>
      <c r="F199" s="461">
        <v>100000</v>
      </c>
      <c r="G199" s="567"/>
      <c r="H199" s="538"/>
    </row>
    <row r="200" spans="1:14" x14ac:dyDescent="0.2">
      <c r="A200" s="537"/>
      <c r="B200" s="568"/>
      <c r="C200" s="567" t="s">
        <v>325</v>
      </c>
      <c r="D200" s="567"/>
      <c r="E200" s="541">
        <v>5038</v>
      </c>
      <c r="F200" s="461">
        <v>7500</v>
      </c>
      <c r="G200" s="567"/>
      <c r="H200" s="538"/>
    </row>
    <row r="201" spans="1:14" x14ac:dyDescent="0.2">
      <c r="A201" s="537"/>
      <c r="B201" s="568"/>
      <c r="C201" s="568" t="s">
        <v>324</v>
      </c>
      <c r="D201" s="575"/>
      <c r="E201" s="541">
        <v>5162</v>
      </c>
      <c r="F201" s="461">
        <v>35000</v>
      </c>
      <c r="G201" s="567"/>
      <c r="H201" s="538"/>
    </row>
    <row r="202" spans="1:14" x14ac:dyDescent="0.2">
      <c r="A202" s="537"/>
      <c r="B202" s="568"/>
      <c r="C202" s="568" t="s">
        <v>136</v>
      </c>
      <c r="D202" s="567"/>
      <c r="E202" s="541">
        <v>5166</v>
      </c>
      <c r="F202" s="461">
        <v>20000</v>
      </c>
      <c r="G202" s="567"/>
      <c r="H202" s="538"/>
    </row>
    <row r="203" spans="1:14" x14ac:dyDescent="0.2">
      <c r="A203" s="537"/>
      <c r="B203" s="568"/>
      <c r="C203" s="568" t="s">
        <v>110</v>
      </c>
      <c r="D203" s="567"/>
      <c r="E203" s="541">
        <v>5321</v>
      </c>
      <c r="F203" s="461">
        <v>2000</v>
      </c>
      <c r="G203" s="567"/>
      <c r="H203" s="538"/>
      <c r="N203" s="13"/>
    </row>
    <row r="204" spans="1:14" x14ac:dyDescent="0.2">
      <c r="A204" s="537"/>
      <c r="B204" s="568"/>
      <c r="C204" s="567" t="s">
        <v>113</v>
      </c>
      <c r="D204" s="568"/>
      <c r="E204" s="541">
        <v>5154</v>
      </c>
      <c r="F204" s="542">
        <v>140000</v>
      </c>
      <c r="G204" s="567"/>
      <c r="H204" s="538"/>
      <c r="N204" s="13"/>
    </row>
    <row r="205" spans="1:14" x14ac:dyDescent="0.2">
      <c r="A205" s="537"/>
      <c r="B205" s="568"/>
      <c r="C205" s="567" t="s">
        <v>300</v>
      </c>
      <c r="D205" s="567"/>
      <c r="E205" s="541">
        <v>5151</v>
      </c>
      <c r="F205" s="461">
        <v>1000</v>
      </c>
      <c r="G205" s="567"/>
      <c r="H205" s="538"/>
    </row>
    <row r="206" spans="1:14" x14ac:dyDescent="0.2">
      <c r="A206" s="537"/>
      <c r="B206" s="568"/>
      <c r="C206" s="567" t="s">
        <v>301</v>
      </c>
      <c r="D206" s="567"/>
      <c r="E206" s="541">
        <v>5153</v>
      </c>
      <c r="F206" s="461">
        <v>30000</v>
      </c>
      <c r="G206" s="567"/>
      <c r="H206" s="538"/>
    </row>
    <row r="207" spans="1:14" x14ac:dyDescent="0.2">
      <c r="A207" s="537"/>
      <c r="B207" s="568"/>
      <c r="C207" s="567"/>
      <c r="D207" s="570" t="s">
        <v>339</v>
      </c>
      <c r="E207" s="521"/>
      <c r="F207" s="522">
        <f>SUM(F185:F206)</f>
        <v>2242500</v>
      </c>
      <c r="G207" s="567"/>
      <c r="H207" s="538"/>
    </row>
    <row r="208" spans="1:14" x14ac:dyDescent="0.2">
      <c r="A208" s="537"/>
      <c r="B208" s="568"/>
      <c r="C208" s="567"/>
      <c r="D208" s="567"/>
      <c r="E208" s="541"/>
      <c r="F208" s="461"/>
      <c r="G208" s="567"/>
      <c r="H208" s="538"/>
    </row>
    <row r="209" spans="1:8" x14ac:dyDescent="0.2">
      <c r="A209" s="528" t="s">
        <v>426</v>
      </c>
      <c r="B209" s="568"/>
      <c r="C209" s="567"/>
      <c r="D209" s="567"/>
      <c r="E209" s="541"/>
      <c r="F209" s="461"/>
      <c r="G209" s="567"/>
      <c r="H209" s="538"/>
    </row>
    <row r="210" spans="1:8" x14ac:dyDescent="0.2">
      <c r="A210" s="537"/>
      <c r="B210" s="568"/>
      <c r="C210" s="567" t="s">
        <v>326</v>
      </c>
      <c r="D210" s="567"/>
      <c r="E210" s="541">
        <v>5163</v>
      </c>
      <c r="F210" s="461">
        <v>70000</v>
      </c>
      <c r="G210" s="567"/>
      <c r="H210" s="538"/>
    </row>
    <row r="211" spans="1:8" x14ac:dyDescent="0.2">
      <c r="A211" s="537"/>
      <c r="B211" s="568"/>
      <c r="C211" s="567"/>
      <c r="D211" s="570" t="s">
        <v>339</v>
      </c>
      <c r="E211" s="521"/>
      <c r="F211" s="522">
        <f>SUM(F210:F210)</f>
        <v>70000</v>
      </c>
      <c r="G211" s="567"/>
      <c r="H211" s="538"/>
    </row>
    <row r="212" spans="1:8" x14ac:dyDescent="0.2">
      <c r="A212" s="537"/>
      <c r="B212" s="568"/>
      <c r="C212" s="567"/>
      <c r="D212" s="567"/>
      <c r="E212" s="541"/>
      <c r="F212" s="461"/>
      <c r="G212" s="567"/>
      <c r="H212" s="538"/>
    </row>
    <row r="213" spans="1:8" x14ac:dyDescent="0.2">
      <c r="A213" s="528" t="s">
        <v>427</v>
      </c>
      <c r="B213" s="568"/>
      <c r="C213" s="567"/>
      <c r="D213" s="567"/>
      <c r="E213" s="541"/>
      <c r="F213" s="461"/>
      <c r="G213" s="567"/>
      <c r="H213" s="538"/>
    </row>
    <row r="214" spans="1:8" x14ac:dyDescent="0.2">
      <c r="A214" s="537"/>
      <c r="B214" s="568"/>
      <c r="C214" s="567" t="s">
        <v>327</v>
      </c>
      <c r="D214" s="567"/>
      <c r="E214" s="541">
        <v>5163</v>
      </c>
      <c r="F214" s="461">
        <v>7000</v>
      </c>
      <c r="G214" s="567"/>
      <c r="H214" s="538"/>
    </row>
    <row r="215" spans="1:8" x14ac:dyDescent="0.2">
      <c r="A215" s="537"/>
      <c r="B215" s="568"/>
      <c r="C215" s="567"/>
      <c r="D215" s="570" t="s">
        <v>339</v>
      </c>
      <c r="E215" s="521"/>
      <c r="F215" s="522">
        <f>SUM(F214:F214)</f>
        <v>7000</v>
      </c>
      <c r="G215" s="567"/>
      <c r="H215" s="538"/>
    </row>
    <row r="216" spans="1:8" x14ac:dyDescent="0.2">
      <c r="A216" s="537"/>
      <c r="B216" s="568"/>
      <c r="C216" s="567"/>
      <c r="D216" s="567"/>
      <c r="E216" s="541"/>
      <c r="F216" s="461"/>
      <c r="G216" s="567"/>
      <c r="H216" s="538"/>
    </row>
    <row r="217" spans="1:8" x14ac:dyDescent="0.2">
      <c r="A217" s="104" t="s">
        <v>428</v>
      </c>
      <c r="B217" s="586"/>
      <c r="C217" s="586"/>
      <c r="D217" s="568"/>
      <c r="E217" s="518"/>
      <c r="F217" s="540"/>
      <c r="G217" s="567"/>
      <c r="H217" s="538"/>
    </row>
    <row r="218" spans="1:8" x14ac:dyDescent="0.2">
      <c r="A218" s="537"/>
      <c r="B218" s="568"/>
      <c r="C218" s="567" t="s">
        <v>302</v>
      </c>
      <c r="D218" s="567"/>
      <c r="E218" s="541">
        <v>5137</v>
      </c>
      <c r="F218" s="461">
        <v>5000</v>
      </c>
      <c r="G218" s="567"/>
      <c r="H218" s="538"/>
    </row>
    <row r="219" spans="1:8" x14ac:dyDescent="0.2">
      <c r="A219" s="537"/>
      <c r="B219" s="568"/>
      <c r="C219" s="567" t="s">
        <v>40</v>
      </c>
      <c r="D219" s="567"/>
      <c r="E219" s="541">
        <v>5139</v>
      </c>
      <c r="F219" s="461">
        <v>5000</v>
      </c>
      <c r="G219" s="567"/>
      <c r="H219" s="538"/>
    </row>
    <row r="220" spans="1:8" x14ac:dyDescent="0.2">
      <c r="A220" s="537"/>
      <c r="B220" s="568"/>
      <c r="C220" s="567" t="s">
        <v>39</v>
      </c>
      <c r="D220" s="567"/>
      <c r="E220" s="541">
        <v>5169</v>
      </c>
      <c r="F220" s="461">
        <v>80000</v>
      </c>
      <c r="G220" s="567" t="s">
        <v>140</v>
      </c>
      <c r="H220" s="538"/>
    </row>
    <row r="221" spans="1:8" x14ac:dyDescent="0.2">
      <c r="A221" s="537"/>
      <c r="B221" s="568"/>
      <c r="C221" s="567" t="s">
        <v>133</v>
      </c>
      <c r="D221" s="567"/>
      <c r="E221" s="541">
        <v>5171</v>
      </c>
      <c r="F221" s="461">
        <v>100000</v>
      </c>
      <c r="G221" s="567" t="s">
        <v>217</v>
      </c>
      <c r="H221" s="538"/>
    </row>
    <row r="222" spans="1:8" x14ac:dyDescent="0.2">
      <c r="A222" s="537"/>
      <c r="B222" s="568"/>
      <c r="C222" s="567" t="s">
        <v>113</v>
      </c>
      <c r="D222" s="567"/>
      <c r="E222" s="541">
        <v>5154</v>
      </c>
      <c r="F222" s="461">
        <v>1000</v>
      </c>
      <c r="G222" s="567"/>
      <c r="H222" s="538"/>
    </row>
    <row r="223" spans="1:8" x14ac:dyDescent="0.2">
      <c r="A223" s="537"/>
      <c r="B223" s="568"/>
      <c r="C223" s="567" t="s">
        <v>300</v>
      </c>
      <c r="D223" s="567"/>
      <c r="E223" s="541">
        <v>5151</v>
      </c>
      <c r="F223" s="461">
        <v>40000</v>
      </c>
      <c r="G223" s="567"/>
      <c r="H223" s="538"/>
    </row>
    <row r="224" spans="1:8" x14ac:dyDescent="0.2">
      <c r="A224" s="537"/>
      <c r="B224" s="568"/>
      <c r="C224" s="567" t="s">
        <v>301</v>
      </c>
      <c r="D224" s="567"/>
      <c r="E224" s="541">
        <v>5153</v>
      </c>
      <c r="F224" s="461">
        <v>1000</v>
      </c>
      <c r="G224" s="567"/>
      <c r="H224" s="538"/>
    </row>
    <row r="225" spans="1:8" x14ac:dyDescent="0.2">
      <c r="A225" s="537"/>
      <c r="B225" s="568"/>
      <c r="C225" s="567" t="s">
        <v>328</v>
      </c>
      <c r="D225" s="567"/>
      <c r="E225" s="541">
        <v>5154</v>
      </c>
      <c r="F225" s="461">
        <v>18000</v>
      </c>
      <c r="G225" s="567"/>
      <c r="H225" s="538"/>
    </row>
    <row r="226" spans="1:8" x14ac:dyDescent="0.2">
      <c r="A226" s="537"/>
      <c r="B226" s="568"/>
      <c r="C226" s="567"/>
      <c r="D226" s="570" t="s">
        <v>339</v>
      </c>
      <c r="E226" s="521"/>
      <c r="F226" s="522">
        <f>SUM(F218:F225)</f>
        <v>250000</v>
      </c>
      <c r="G226" s="567"/>
      <c r="H226" s="538"/>
    </row>
    <row r="227" spans="1:8" x14ac:dyDescent="0.2">
      <c r="A227" s="537"/>
      <c r="B227" s="568"/>
      <c r="C227" s="567"/>
      <c r="D227" s="567"/>
      <c r="E227" s="541"/>
      <c r="F227" s="461"/>
      <c r="G227" s="567"/>
      <c r="H227" s="538"/>
    </row>
    <row r="228" spans="1:8" x14ac:dyDescent="0.2">
      <c r="A228" s="105" t="s">
        <v>429</v>
      </c>
      <c r="B228" s="529"/>
      <c r="C228" s="587"/>
      <c r="D228" s="568"/>
      <c r="E228" s="518"/>
      <c r="F228" s="557"/>
      <c r="G228" s="567"/>
      <c r="H228" s="538"/>
    </row>
    <row r="229" spans="1:8" x14ac:dyDescent="0.2">
      <c r="A229" s="105"/>
      <c r="B229" s="529"/>
      <c r="C229" s="567" t="s">
        <v>332</v>
      </c>
      <c r="D229" s="568"/>
      <c r="E229" s="518">
        <v>5137</v>
      </c>
      <c r="F229" s="520">
        <v>10000</v>
      </c>
      <c r="G229" s="567"/>
      <c r="H229" s="538"/>
    </row>
    <row r="230" spans="1:8" x14ac:dyDescent="0.2">
      <c r="A230" s="105"/>
      <c r="B230" s="529"/>
      <c r="C230" s="567" t="s">
        <v>333</v>
      </c>
      <c r="D230" s="568"/>
      <c r="E230" s="518">
        <v>5139</v>
      </c>
      <c r="F230" s="520">
        <v>30000</v>
      </c>
      <c r="G230" s="567"/>
      <c r="H230" s="538"/>
    </row>
    <row r="231" spans="1:8" x14ac:dyDescent="0.2">
      <c r="A231" s="105"/>
      <c r="B231" s="529"/>
      <c r="C231" s="567" t="s">
        <v>334</v>
      </c>
      <c r="D231" s="568"/>
      <c r="E231" s="518">
        <v>5171</v>
      </c>
      <c r="F231" s="520">
        <v>200000</v>
      </c>
      <c r="G231" s="567" t="s">
        <v>402</v>
      </c>
      <c r="H231" s="538"/>
    </row>
    <row r="232" spans="1:8" x14ac:dyDescent="0.2">
      <c r="A232" s="537"/>
      <c r="B232" s="568"/>
      <c r="C232" s="567" t="s">
        <v>331</v>
      </c>
      <c r="D232" s="567"/>
      <c r="E232" s="541">
        <v>5154</v>
      </c>
      <c r="F232" s="520">
        <v>10000</v>
      </c>
      <c r="G232" s="567"/>
      <c r="H232" s="538"/>
    </row>
    <row r="233" spans="1:8" x14ac:dyDescent="0.2">
      <c r="A233" s="548"/>
      <c r="B233" s="568"/>
      <c r="C233" s="567" t="s">
        <v>335</v>
      </c>
      <c r="D233" s="567"/>
      <c r="E233" s="541">
        <v>5151</v>
      </c>
      <c r="F233" s="520">
        <v>6000</v>
      </c>
      <c r="G233" s="567"/>
      <c r="H233" s="538"/>
    </row>
    <row r="234" spans="1:8" x14ac:dyDescent="0.2">
      <c r="A234" s="548"/>
      <c r="B234" s="568"/>
      <c r="C234" s="567"/>
      <c r="D234" s="570" t="s">
        <v>339</v>
      </c>
      <c r="E234" s="521"/>
      <c r="F234" s="522">
        <f>SUM(F229:F233)</f>
        <v>256000</v>
      </c>
      <c r="G234" s="567"/>
      <c r="H234" s="538"/>
    </row>
    <row r="235" spans="1:8" ht="13.5" thickBot="1" x14ac:dyDescent="0.25">
      <c r="A235" s="537"/>
      <c r="B235" s="568"/>
      <c r="C235" s="567"/>
      <c r="D235" s="567"/>
      <c r="E235" s="541"/>
      <c r="F235" s="461"/>
      <c r="G235" s="567"/>
      <c r="H235" s="538"/>
    </row>
    <row r="236" spans="1:8" ht="15.75" x14ac:dyDescent="0.25">
      <c r="A236" s="597"/>
      <c r="B236" s="598" t="s">
        <v>52</v>
      </c>
      <c r="C236" s="599"/>
      <c r="D236" s="599"/>
      <c r="E236" s="599"/>
      <c r="F236" s="600">
        <f>F11+F17+F22+F29+F37+F46+F52+F66+F70+F74+F81+F104+F111+F118+F123+F127+F133+F137+F141+F145+F149+F163+F175+F182+F207+F211+F215+F226+F234</f>
        <v>145590500</v>
      </c>
      <c r="G236" s="601"/>
      <c r="H236" s="602"/>
    </row>
    <row r="237" spans="1:8" ht="13.5" thickBot="1" x14ac:dyDescent="0.25">
      <c r="A237" s="589"/>
      <c r="B237" s="590"/>
      <c r="C237" s="591"/>
      <c r="D237" s="591"/>
      <c r="E237" s="591"/>
      <c r="F237" s="592"/>
      <c r="G237" s="593"/>
      <c r="H237" s="594"/>
    </row>
    <row r="238" spans="1:8" x14ac:dyDescent="0.2">
      <c r="A238" s="15"/>
    </row>
    <row r="239" spans="1:8" x14ac:dyDescent="0.2">
      <c r="A239" s="15"/>
    </row>
    <row r="240" spans="1:8" x14ac:dyDescent="0.2">
      <c r="A240" s="15"/>
    </row>
    <row r="241" spans="1:1" x14ac:dyDescent="0.2">
      <c r="A241" s="15"/>
    </row>
    <row r="242" spans="1:1" x14ac:dyDescent="0.2">
      <c r="A242" s="15"/>
    </row>
    <row r="243" spans="1:1" x14ac:dyDescent="0.2">
      <c r="A243" s="15"/>
    </row>
    <row r="244" spans="1:1" x14ac:dyDescent="0.2">
      <c r="A244" s="15"/>
    </row>
    <row r="245" spans="1:1" x14ac:dyDescent="0.2">
      <c r="A245" s="15"/>
    </row>
    <row r="246" spans="1:1" x14ac:dyDescent="0.2">
      <c r="A246" s="15"/>
    </row>
    <row r="247" spans="1:1" x14ac:dyDescent="0.2">
      <c r="A247" s="21"/>
    </row>
    <row r="248" spans="1:1" x14ac:dyDescent="0.2">
      <c r="A248" s="15"/>
    </row>
    <row r="249" spans="1:1" x14ac:dyDescent="0.2">
      <c r="A249" s="15"/>
    </row>
    <row r="250" spans="1:1" x14ac:dyDescent="0.2">
      <c r="A250" s="15"/>
    </row>
    <row r="251" spans="1:1" x14ac:dyDescent="0.2">
      <c r="A251" s="15"/>
    </row>
    <row r="252" spans="1:1" x14ac:dyDescent="0.2">
      <c r="A252" s="73"/>
    </row>
    <row r="253" spans="1:1" x14ac:dyDescent="0.2">
      <c r="A253" s="15"/>
    </row>
    <row r="254" spans="1:1" x14ac:dyDescent="0.2">
      <c r="A254" s="15"/>
    </row>
    <row r="255" spans="1:1" x14ac:dyDescent="0.2">
      <c r="A255" s="15"/>
    </row>
    <row r="256" spans="1:1" x14ac:dyDescent="0.2">
      <c r="A256" s="15"/>
    </row>
    <row r="257" spans="1:1" x14ac:dyDescent="0.2">
      <c r="A257" s="15"/>
    </row>
    <row r="259" spans="1:1" x14ac:dyDescent="0.2">
      <c r="A259" s="22"/>
    </row>
  </sheetData>
  <sheetProtection formatCells="0" formatColumns="0" formatRows="0"/>
  <mergeCells count="5">
    <mergeCell ref="C25:D25"/>
    <mergeCell ref="C26:D26"/>
    <mergeCell ref="C27:D27"/>
    <mergeCell ref="C28:D28"/>
    <mergeCell ref="C77:D77"/>
  </mergeCells>
  <phoneticPr fontId="23" type="noConversion"/>
  <pageMargins left="0.27559055118110237" right="0.31496062992125984" top="0.55118110236220474" bottom="0.78740157480314965" header="0.51181102362204722" footer="0.51181102362204722"/>
  <pageSetup paperSize="9" scale="82" firstPageNumber="0" orientation="portrait" r:id="rId1"/>
  <headerFooter alignWithMargins="0"/>
  <rowBreaks count="3" manualBreakCount="3">
    <brk id="53" max="16383" man="1"/>
    <brk id="112" max="16383" man="1"/>
    <brk id="1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E7216-9B87-4E0A-82B8-513BDDE8C842}">
  <dimension ref="B2:Q146"/>
  <sheetViews>
    <sheetView view="pageBreakPreview" topLeftCell="B98" zoomScale="75" zoomScaleNormal="75" zoomScaleSheetLayoutView="75" workbookViewId="0">
      <selection activeCell="O145" sqref="O145"/>
    </sheetView>
  </sheetViews>
  <sheetFormatPr defaultRowHeight="12.75" x14ac:dyDescent="0.2"/>
  <cols>
    <col min="1" max="1" width="0" hidden="1" customWidth="1"/>
    <col min="2" max="2" width="10.42578125" customWidth="1"/>
    <col min="5" max="5" width="11.5703125" bestFit="1" customWidth="1"/>
    <col min="6" max="6" width="14.28515625" customWidth="1"/>
    <col min="7" max="7" width="9.85546875" customWidth="1"/>
    <col min="8" max="8" width="10.5703125" customWidth="1"/>
    <col min="9" max="9" width="9.7109375" customWidth="1"/>
    <col min="10" max="10" width="7.5703125" customWidth="1"/>
    <col min="11" max="11" width="7.42578125" customWidth="1"/>
    <col min="12" max="12" width="7.85546875" customWidth="1"/>
    <col min="13" max="13" width="7.7109375" customWidth="1"/>
    <col min="15" max="15" width="12" customWidth="1"/>
    <col min="16" max="16" width="7.42578125" customWidth="1"/>
    <col min="17" max="17" width="0.7109375" customWidth="1"/>
    <col min="18" max="18" width="0.5703125" customWidth="1"/>
    <col min="257" max="257" width="0" hidden="1" customWidth="1"/>
    <col min="258" max="258" width="10.42578125" customWidth="1"/>
    <col min="262" max="262" width="6.5703125" customWidth="1"/>
    <col min="263" max="263" width="9.85546875" customWidth="1"/>
    <col min="264" max="264" width="9.28515625" customWidth="1"/>
    <col min="265" max="265" width="9.7109375" customWidth="1"/>
    <col min="266" max="266" width="7.5703125" customWidth="1"/>
    <col min="267" max="267" width="7.42578125" customWidth="1"/>
    <col min="268" max="268" width="7.85546875" customWidth="1"/>
    <col min="269" max="269" width="7.7109375" customWidth="1"/>
    <col min="272" max="272" width="7.42578125" customWidth="1"/>
    <col min="273" max="273" width="6.42578125" customWidth="1"/>
    <col min="513" max="513" width="0" hidden="1" customWidth="1"/>
    <col min="514" max="514" width="10.42578125" customWidth="1"/>
    <col min="518" max="518" width="6.5703125" customWidth="1"/>
    <col min="519" max="519" width="9.85546875" customWidth="1"/>
    <col min="520" max="520" width="9.28515625" customWidth="1"/>
    <col min="521" max="521" width="9.7109375" customWidth="1"/>
    <col min="522" max="522" width="7.5703125" customWidth="1"/>
    <col min="523" max="523" width="7.42578125" customWidth="1"/>
    <col min="524" max="524" width="7.85546875" customWidth="1"/>
    <col min="525" max="525" width="7.7109375" customWidth="1"/>
    <col min="528" max="528" width="7.42578125" customWidth="1"/>
    <col min="529" max="529" width="6.42578125" customWidth="1"/>
    <col min="769" max="769" width="0" hidden="1" customWidth="1"/>
    <col min="770" max="770" width="10.42578125" customWidth="1"/>
    <col min="774" max="774" width="6.5703125" customWidth="1"/>
    <col min="775" max="775" width="9.85546875" customWidth="1"/>
    <col min="776" max="776" width="9.28515625" customWidth="1"/>
    <col min="777" max="777" width="9.7109375" customWidth="1"/>
    <col min="778" max="778" width="7.5703125" customWidth="1"/>
    <col min="779" max="779" width="7.42578125" customWidth="1"/>
    <col min="780" max="780" width="7.85546875" customWidth="1"/>
    <col min="781" max="781" width="7.7109375" customWidth="1"/>
    <col min="784" max="784" width="7.42578125" customWidth="1"/>
    <col min="785" max="785" width="6.42578125" customWidth="1"/>
    <col min="1025" max="1025" width="0" hidden="1" customWidth="1"/>
    <col min="1026" max="1026" width="10.42578125" customWidth="1"/>
    <col min="1030" max="1030" width="6.5703125" customWidth="1"/>
    <col min="1031" max="1031" width="9.85546875" customWidth="1"/>
    <col min="1032" max="1032" width="9.28515625" customWidth="1"/>
    <col min="1033" max="1033" width="9.7109375" customWidth="1"/>
    <col min="1034" max="1034" width="7.5703125" customWidth="1"/>
    <col min="1035" max="1035" width="7.42578125" customWidth="1"/>
    <col min="1036" max="1036" width="7.85546875" customWidth="1"/>
    <col min="1037" max="1037" width="7.7109375" customWidth="1"/>
    <col min="1040" max="1040" width="7.42578125" customWidth="1"/>
    <col min="1041" max="1041" width="6.42578125" customWidth="1"/>
    <col min="1281" max="1281" width="0" hidden="1" customWidth="1"/>
    <col min="1282" max="1282" width="10.42578125" customWidth="1"/>
    <col min="1286" max="1286" width="6.5703125" customWidth="1"/>
    <col min="1287" max="1287" width="9.85546875" customWidth="1"/>
    <col min="1288" max="1288" width="9.28515625" customWidth="1"/>
    <col min="1289" max="1289" width="9.7109375" customWidth="1"/>
    <col min="1290" max="1290" width="7.5703125" customWidth="1"/>
    <col min="1291" max="1291" width="7.42578125" customWidth="1"/>
    <col min="1292" max="1292" width="7.85546875" customWidth="1"/>
    <col min="1293" max="1293" width="7.7109375" customWidth="1"/>
    <col min="1296" max="1296" width="7.42578125" customWidth="1"/>
    <col min="1297" max="1297" width="6.42578125" customWidth="1"/>
    <col min="1537" max="1537" width="0" hidden="1" customWidth="1"/>
    <col min="1538" max="1538" width="10.42578125" customWidth="1"/>
    <col min="1542" max="1542" width="6.5703125" customWidth="1"/>
    <col min="1543" max="1543" width="9.85546875" customWidth="1"/>
    <col min="1544" max="1544" width="9.28515625" customWidth="1"/>
    <col min="1545" max="1545" width="9.7109375" customWidth="1"/>
    <col min="1546" max="1546" width="7.5703125" customWidth="1"/>
    <col min="1547" max="1547" width="7.42578125" customWidth="1"/>
    <col min="1548" max="1548" width="7.85546875" customWidth="1"/>
    <col min="1549" max="1549" width="7.7109375" customWidth="1"/>
    <col min="1552" max="1552" width="7.42578125" customWidth="1"/>
    <col min="1553" max="1553" width="6.42578125" customWidth="1"/>
    <col min="1793" max="1793" width="0" hidden="1" customWidth="1"/>
    <col min="1794" max="1794" width="10.42578125" customWidth="1"/>
    <col min="1798" max="1798" width="6.5703125" customWidth="1"/>
    <col min="1799" max="1799" width="9.85546875" customWidth="1"/>
    <col min="1800" max="1800" width="9.28515625" customWidth="1"/>
    <col min="1801" max="1801" width="9.7109375" customWidth="1"/>
    <col min="1802" max="1802" width="7.5703125" customWidth="1"/>
    <col min="1803" max="1803" width="7.42578125" customWidth="1"/>
    <col min="1804" max="1804" width="7.85546875" customWidth="1"/>
    <col min="1805" max="1805" width="7.7109375" customWidth="1"/>
    <col min="1808" max="1808" width="7.42578125" customWidth="1"/>
    <col min="1809" max="1809" width="6.42578125" customWidth="1"/>
    <col min="2049" max="2049" width="0" hidden="1" customWidth="1"/>
    <col min="2050" max="2050" width="10.42578125" customWidth="1"/>
    <col min="2054" max="2054" width="6.5703125" customWidth="1"/>
    <col min="2055" max="2055" width="9.85546875" customWidth="1"/>
    <col min="2056" max="2056" width="9.28515625" customWidth="1"/>
    <col min="2057" max="2057" width="9.7109375" customWidth="1"/>
    <col min="2058" max="2058" width="7.5703125" customWidth="1"/>
    <col min="2059" max="2059" width="7.42578125" customWidth="1"/>
    <col min="2060" max="2060" width="7.85546875" customWidth="1"/>
    <col min="2061" max="2061" width="7.7109375" customWidth="1"/>
    <col min="2064" max="2064" width="7.42578125" customWidth="1"/>
    <col min="2065" max="2065" width="6.42578125" customWidth="1"/>
    <col min="2305" max="2305" width="0" hidden="1" customWidth="1"/>
    <col min="2306" max="2306" width="10.42578125" customWidth="1"/>
    <col min="2310" max="2310" width="6.5703125" customWidth="1"/>
    <col min="2311" max="2311" width="9.85546875" customWidth="1"/>
    <col min="2312" max="2312" width="9.28515625" customWidth="1"/>
    <col min="2313" max="2313" width="9.7109375" customWidth="1"/>
    <col min="2314" max="2314" width="7.5703125" customWidth="1"/>
    <col min="2315" max="2315" width="7.42578125" customWidth="1"/>
    <col min="2316" max="2316" width="7.85546875" customWidth="1"/>
    <col min="2317" max="2317" width="7.7109375" customWidth="1"/>
    <col min="2320" max="2320" width="7.42578125" customWidth="1"/>
    <col min="2321" max="2321" width="6.42578125" customWidth="1"/>
    <col min="2561" max="2561" width="0" hidden="1" customWidth="1"/>
    <col min="2562" max="2562" width="10.42578125" customWidth="1"/>
    <col min="2566" max="2566" width="6.5703125" customWidth="1"/>
    <col min="2567" max="2567" width="9.85546875" customWidth="1"/>
    <col min="2568" max="2568" width="9.28515625" customWidth="1"/>
    <col min="2569" max="2569" width="9.7109375" customWidth="1"/>
    <col min="2570" max="2570" width="7.5703125" customWidth="1"/>
    <col min="2571" max="2571" width="7.42578125" customWidth="1"/>
    <col min="2572" max="2572" width="7.85546875" customWidth="1"/>
    <col min="2573" max="2573" width="7.7109375" customWidth="1"/>
    <col min="2576" max="2576" width="7.42578125" customWidth="1"/>
    <col min="2577" max="2577" width="6.42578125" customWidth="1"/>
    <col min="2817" max="2817" width="0" hidden="1" customWidth="1"/>
    <col min="2818" max="2818" width="10.42578125" customWidth="1"/>
    <col min="2822" max="2822" width="6.5703125" customWidth="1"/>
    <col min="2823" max="2823" width="9.85546875" customWidth="1"/>
    <col min="2824" max="2824" width="9.28515625" customWidth="1"/>
    <col min="2825" max="2825" width="9.7109375" customWidth="1"/>
    <col min="2826" max="2826" width="7.5703125" customWidth="1"/>
    <col min="2827" max="2827" width="7.42578125" customWidth="1"/>
    <col min="2828" max="2828" width="7.85546875" customWidth="1"/>
    <col min="2829" max="2829" width="7.7109375" customWidth="1"/>
    <col min="2832" max="2832" width="7.42578125" customWidth="1"/>
    <col min="2833" max="2833" width="6.42578125" customWidth="1"/>
    <col min="3073" max="3073" width="0" hidden="1" customWidth="1"/>
    <col min="3074" max="3074" width="10.42578125" customWidth="1"/>
    <col min="3078" max="3078" width="6.5703125" customWidth="1"/>
    <col min="3079" max="3079" width="9.85546875" customWidth="1"/>
    <col min="3080" max="3080" width="9.28515625" customWidth="1"/>
    <col min="3081" max="3081" width="9.7109375" customWidth="1"/>
    <col min="3082" max="3082" width="7.5703125" customWidth="1"/>
    <col min="3083" max="3083" width="7.42578125" customWidth="1"/>
    <col min="3084" max="3084" width="7.85546875" customWidth="1"/>
    <col min="3085" max="3085" width="7.7109375" customWidth="1"/>
    <col min="3088" max="3088" width="7.42578125" customWidth="1"/>
    <col min="3089" max="3089" width="6.42578125" customWidth="1"/>
    <col min="3329" max="3329" width="0" hidden="1" customWidth="1"/>
    <col min="3330" max="3330" width="10.42578125" customWidth="1"/>
    <col min="3334" max="3334" width="6.5703125" customWidth="1"/>
    <col min="3335" max="3335" width="9.85546875" customWidth="1"/>
    <col min="3336" max="3336" width="9.28515625" customWidth="1"/>
    <col min="3337" max="3337" width="9.7109375" customWidth="1"/>
    <col min="3338" max="3338" width="7.5703125" customWidth="1"/>
    <col min="3339" max="3339" width="7.42578125" customWidth="1"/>
    <col min="3340" max="3340" width="7.85546875" customWidth="1"/>
    <col min="3341" max="3341" width="7.7109375" customWidth="1"/>
    <col min="3344" max="3344" width="7.42578125" customWidth="1"/>
    <col min="3345" max="3345" width="6.42578125" customWidth="1"/>
    <col min="3585" max="3585" width="0" hidden="1" customWidth="1"/>
    <col min="3586" max="3586" width="10.42578125" customWidth="1"/>
    <col min="3590" max="3590" width="6.5703125" customWidth="1"/>
    <col min="3591" max="3591" width="9.85546875" customWidth="1"/>
    <col min="3592" max="3592" width="9.28515625" customWidth="1"/>
    <col min="3593" max="3593" width="9.7109375" customWidth="1"/>
    <col min="3594" max="3594" width="7.5703125" customWidth="1"/>
    <col min="3595" max="3595" width="7.42578125" customWidth="1"/>
    <col min="3596" max="3596" width="7.85546875" customWidth="1"/>
    <col min="3597" max="3597" width="7.7109375" customWidth="1"/>
    <col min="3600" max="3600" width="7.42578125" customWidth="1"/>
    <col min="3601" max="3601" width="6.42578125" customWidth="1"/>
    <col min="3841" max="3841" width="0" hidden="1" customWidth="1"/>
    <col min="3842" max="3842" width="10.42578125" customWidth="1"/>
    <col min="3846" max="3846" width="6.5703125" customWidth="1"/>
    <col min="3847" max="3847" width="9.85546875" customWidth="1"/>
    <col min="3848" max="3848" width="9.28515625" customWidth="1"/>
    <col min="3849" max="3849" width="9.7109375" customWidth="1"/>
    <col min="3850" max="3850" width="7.5703125" customWidth="1"/>
    <col min="3851" max="3851" width="7.42578125" customWidth="1"/>
    <col min="3852" max="3852" width="7.85546875" customWidth="1"/>
    <col min="3853" max="3853" width="7.7109375" customWidth="1"/>
    <col min="3856" max="3856" width="7.42578125" customWidth="1"/>
    <col min="3857" max="3857" width="6.42578125" customWidth="1"/>
    <col min="4097" max="4097" width="0" hidden="1" customWidth="1"/>
    <col min="4098" max="4098" width="10.42578125" customWidth="1"/>
    <col min="4102" max="4102" width="6.5703125" customWidth="1"/>
    <col min="4103" max="4103" width="9.85546875" customWidth="1"/>
    <col min="4104" max="4104" width="9.28515625" customWidth="1"/>
    <col min="4105" max="4105" width="9.7109375" customWidth="1"/>
    <col min="4106" max="4106" width="7.5703125" customWidth="1"/>
    <col min="4107" max="4107" width="7.42578125" customWidth="1"/>
    <col min="4108" max="4108" width="7.85546875" customWidth="1"/>
    <col min="4109" max="4109" width="7.7109375" customWidth="1"/>
    <col min="4112" max="4112" width="7.42578125" customWidth="1"/>
    <col min="4113" max="4113" width="6.42578125" customWidth="1"/>
    <col min="4353" max="4353" width="0" hidden="1" customWidth="1"/>
    <col min="4354" max="4354" width="10.42578125" customWidth="1"/>
    <col min="4358" max="4358" width="6.5703125" customWidth="1"/>
    <col min="4359" max="4359" width="9.85546875" customWidth="1"/>
    <col min="4360" max="4360" width="9.28515625" customWidth="1"/>
    <col min="4361" max="4361" width="9.7109375" customWidth="1"/>
    <col min="4362" max="4362" width="7.5703125" customWidth="1"/>
    <col min="4363" max="4363" width="7.42578125" customWidth="1"/>
    <col min="4364" max="4364" width="7.85546875" customWidth="1"/>
    <col min="4365" max="4365" width="7.7109375" customWidth="1"/>
    <col min="4368" max="4368" width="7.42578125" customWidth="1"/>
    <col min="4369" max="4369" width="6.42578125" customWidth="1"/>
    <col min="4609" max="4609" width="0" hidden="1" customWidth="1"/>
    <col min="4610" max="4610" width="10.42578125" customWidth="1"/>
    <col min="4614" max="4614" width="6.5703125" customWidth="1"/>
    <col min="4615" max="4615" width="9.85546875" customWidth="1"/>
    <col min="4616" max="4616" width="9.28515625" customWidth="1"/>
    <col min="4617" max="4617" width="9.7109375" customWidth="1"/>
    <col min="4618" max="4618" width="7.5703125" customWidth="1"/>
    <col min="4619" max="4619" width="7.42578125" customWidth="1"/>
    <col min="4620" max="4620" width="7.85546875" customWidth="1"/>
    <col min="4621" max="4621" width="7.7109375" customWidth="1"/>
    <col min="4624" max="4624" width="7.42578125" customWidth="1"/>
    <col min="4625" max="4625" width="6.42578125" customWidth="1"/>
    <col min="4865" max="4865" width="0" hidden="1" customWidth="1"/>
    <col min="4866" max="4866" width="10.42578125" customWidth="1"/>
    <col min="4870" max="4870" width="6.5703125" customWidth="1"/>
    <col min="4871" max="4871" width="9.85546875" customWidth="1"/>
    <col min="4872" max="4872" width="9.28515625" customWidth="1"/>
    <col min="4873" max="4873" width="9.7109375" customWidth="1"/>
    <col min="4874" max="4874" width="7.5703125" customWidth="1"/>
    <col min="4875" max="4875" width="7.42578125" customWidth="1"/>
    <col min="4876" max="4876" width="7.85546875" customWidth="1"/>
    <col min="4877" max="4877" width="7.7109375" customWidth="1"/>
    <col min="4880" max="4880" width="7.42578125" customWidth="1"/>
    <col min="4881" max="4881" width="6.42578125" customWidth="1"/>
    <col min="5121" max="5121" width="0" hidden="1" customWidth="1"/>
    <col min="5122" max="5122" width="10.42578125" customWidth="1"/>
    <col min="5126" max="5126" width="6.5703125" customWidth="1"/>
    <col min="5127" max="5127" width="9.85546875" customWidth="1"/>
    <col min="5128" max="5128" width="9.28515625" customWidth="1"/>
    <col min="5129" max="5129" width="9.7109375" customWidth="1"/>
    <col min="5130" max="5130" width="7.5703125" customWidth="1"/>
    <col min="5131" max="5131" width="7.42578125" customWidth="1"/>
    <col min="5132" max="5132" width="7.85546875" customWidth="1"/>
    <col min="5133" max="5133" width="7.7109375" customWidth="1"/>
    <col min="5136" max="5136" width="7.42578125" customWidth="1"/>
    <col min="5137" max="5137" width="6.42578125" customWidth="1"/>
    <col min="5377" max="5377" width="0" hidden="1" customWidth="1"/>
    <col min="5378" max="5378" width="10.42578125" customWidth="1"/>
    <col min="5382" max="5382" width="6.5703125" customWidth="1"/>
    <col min="5383" max="5383" width="9.85546875" customWidth="1"/>
    <col min="5384" max="5384" width="9.28515625" customWidth="1"/>
    <col min="5385" max="5385" width="9.7109375" customWidth="1"/>
    <col min="5386" max="5386" width="7.5703125" customWidth="1"/>
    <col min="5387" max="5387" width="7.42578125" customWidth="1"/>
    <col min="5388" max="5388" width="7.85546875" customWidth="1"/>
    <col min="5389" max="5389" width="7.7109375" customWidth="1"/>
    <col min="5392" max="5392" width="7.42578125" customWidth="1"/>
    <col min="5393" max="5393" width="6.42578125" customWidth="1"/>
    <col min="5633" max="5633" width="0" hidden="1" customWidth="1"/>
    <col min="5634" max="5634" width="10.42578125" customWidth="1"/>
    <col min="5638" max="5638" width="6.5703125" customWidth="1"/>
    <col min="5639" max="5639" width="9.85546875" customWidth="1"/>
    <col min="5640" max="5640" width="9.28515625" customWidth="1"/>
    <col min="5641" max="5641" width="9.7109375" customWidth="1"/>
    <col min="5642" max="5642" width="7.5703125" customWidth="1"/>
    <col min="5643" max="5643" width="7.42578125" customWidth="1"/>
    <col min="5644" max="5644" width="7.85546875" customWidth="1"/>
    <col min="5645" max="5645" width="7.7109375" customWidth="1"/>
    <col min="5648" max="5648" width="7.42578125" customWidth="1"/>
    <col min="5649" max="5649" width="6.42578125" customWidth="1"/>
    <col min="5889" max="5889" width="0" hidden="1" customWidth="1"/>
    <col min="5890" max="5890" width="10.42578125" customWidth="1"/>
    <col min="5894" max="5894" width="6.5703125" customWidth="1"/>
    <col min="5895" max="5895" width="9.85546875" customWidth="1"/>
    <col min="5896" max="5896" width="9.28515625" customWidth="1"/>
    <col min="5897" max="5897" width="9.7109375" customWidth="1"/>
    <col min="5898" max="5898" width="7.5703125" customWidth="1"/>
    <col min="5899" max="5899" width="7.42578125" customWidth="1"/>
    <col min="5900" max="5900" width="7.85546875" customWidth="1"/>
    <col min="5901" max="5901" width="7.7109375" customWidth="1"/>
    <col min="5904" max="5904" width="7.42578125" customWidth="1"/>
    <col min="5905" max="5905" width="6.42578125" customWidth="1"/>
    <col min="6145" max="6145" width="0" hidden="1" customWidth="1"/>
    <col min="6146" max="6146" width="10.42578125" customWidth="1"/>
    <col min="6150" max="6150" width="6.5703125" customWidth="1"/>
    <col min="6151" max="6151" width="9.85546875" customWidth="1"/>
    <col min="6152" max="6152" width="9.28515625" customWidth="1"/>
    <col min="6153" max="6153" width="9.7109375" customWidth="1"/>
    <col min="6154" max="6154" width="7.5703125" customWidth="1"/>
    <col min="6155" max="6155" width="7.42578125" customWidth="1"/>
    <col min="6156" max="6156" width="7.85546875" customWidth="1"/>
    <col min="6157" max="6157" width="7.7109375" customWidth="1"/>
    <col min="6160" max="6160" width="7.42578125" customWidth="1"/>
    <col min="6161" max="6161" width="6.42578125" customWidth="1"/>
    <col min="6401" max="6401" width="0" hidden="1" customWidth="1"/>
    <col min="6402" max="6402" width="10.42578125" customWidth="1"/>
    <col min="6406" max="6406" width="6.5703125" customWidth="1"/>
    <col min="6407" max="6407" width="9.85546875" customWidth="1"/>
    <col min="6408" max="6408" width="9.28515625" customWidth="1"/>
    <col min="6409" max="6409" width="9.7109375" customWidth="1"/>
    <col min="6410" max="6410" width="7.5703125" customWidth="1"/>
    <col min="6411" max="6411" width="7.42578125" customWidth="1"/>
    <col min="6412" max="6412" width="7.85546875" customWidth="1"/>
    <col min="6413" max="6413" width="7.7109375" customWidth="1"/>
    <col min="6416" max="6416" width="7.42578125" customWidth="1"/>
    <col min="6417" max="6417" width="6.42578125" customWidth="1"/>
    <col min="6657" max="6657" width="0" hidden="1" customWidth="1"/>
    <col min="6658" max="6658" width="10.42578125" customWidth="1"/>
    <col min="6662" max="6662" width="6.5703125" customWidth="1"/>
    <col min="6663" max="6663" width="9.85546875" customWidth="1"/>
    <col min="6664" max="6664" width="9.28515625" customWidth="1"/>
    <col min="6665" max="6665" width="9.7109375" customWidth="1"/>
    <col min="6666" max="6666" width="7.5703125" customWidth="1"/>
    <col min="6667" max="6667" width="7.42578125" customWidth="1"/>
    <col min="6668" max="6668" width="7.85546875" customWidth="1"/>
    <col min="6669" max="6669" width="7.7109375" customWidth="1"/>
    <col min="6672" max="6672" width="7.42578125" customWidth="1"/>
    <col min="6673" max="6673" width="6.42578125" customWidth="1"/>
    <col min="6913" max="6913" width="0" hidden="1" customWidth="1"/>
    <col min="6914" max="6914" width="10.42578125" customWidth="1"/>
    <col min="6918" max="6918" width="6.5703125" customWidth="1"/>
    <col min="6919" max="6919" width="9.85546875" customWidth="1"/>
    <col min="6920" max="6920" width="9.28515625" customWidth="1"/>
    <col min="6921" max="6921" width="9.7109375" customWidth="1"/>
    <col min="6922" max="6922" width="7.5703125" customWidth="1"/>
    <col min="6923" max="6923" width="7.42578125" customWidth="1"/>
    <col min="6924" max="6924" width="7.85546875" customWidth="1"/>
    <col min="6925" max="6925" width="7.7109375" customWidth="1"/>
    <col min="6928" max="6928" width="7.42578125" customWidth="1"/>
    <col min="6929" max="6929" width="6.42578125" customWidth="1"/>
    <col min="7169" max="7169" width="0" hidden="1" customWidth="1"/>
    <col min="7170" max="7170" width="10.42578125" customWidth="1"/>
    <col min="7174" max="7174" width="6.5703125" customWidth="1"/>
    <col min="7175" max="7175" width="9.85546875" customWidth="1"/>
    <col min="7176" max="7176" width="9.28515625" customWidth="1"/>
    <col min="7177" max="7177" width="9.7109375" customWidth="1"/>
    <col min="7178" max="7178" width="7.5703125" customWidth="1"/>
    <col min="7179" max="7179" width="7.42578125" customWidth="1"/>
    <col min="7180" max="7180" width="7.85546875" customWidth="1"/>
    <col min="7181" max="7181" width="7.7109375" customWidth="1"/>
    <col min="7184" max="7184" width="7.42578125" customWidth="1"/>
    <col min="7185" max="7185" width="6.42578125" customWidth="1"/>
    <col min="7425" max="7425" width="0" hidden="1" customWidth="1"/>
    <col min="7426" max="7426" width="10.42578125" customWidth="1"/>
    <col min="7430" max="7430" width="6.5703125" customWidth="1"/>
    <col min="7431" max="7431" width="9.85546875" customWidth="1"/>
    <col min="7432" max="7432" width="9.28515625" customWidth="1"/>
    <col min="7433" max="7433" width="9.7109375" customWidth="1"/>
    <col min="7434" max="7434" width="7.5703125" customWidth="1"/>
    <col min="7435" max="7435" width="7.42578125" customWidth="1"/>
    <col min="7436" max="7436" width="7.85546875" customWidth="1"/>
    <col min="7437" max="7437" width="7.7109375" customWidth="1"/>
    <col min="7440" max="7440" width="7.42578125" customWidth="1"/>
    <col min="7441" max="7441" width="6.42578125" customWidth="1"/>
    <col min="7681" max="7681" width="0" hidden="1" customWidth="1"/>
    <col min="7682" max="7682" width="10.42578125" customWidth="1"/>
    <col min="7686" max="7686" width="6.5703125" customWidth="1"/>
    <col min="7687" max="7687" width="9.85546875" customWidth="1"/>
    <col min="7688" max="7688" width="9.28515625" customWidth="1"/>
    <col min="7689" max="7689" width="9.7109375" customWidth="1"/>
    <col min="7690" max="7690" width="7.5703125" customWidth="1"/>
    <col min="7691" max="7691" width="7.42578125" customWidth="1"/>
    <col min="7692" max="7692" width="7.85546875" customWidth="1"/>
    <col min="7693" max="7693" width="7.7109375" customWidth="1"/>
    <col min="7696" max="7696" width="7.42578125" customWidth="1"/>
    <col min="7697" max="7697" width="6.42578125" customWidth="1"/>
    <col min="7937" max="7937" width="0" hidden="1" customWidth="1"/>
    <col min="7938" max="7938" width="10.42578125" customWidth="1"/>
    <col min="7942" max="7942" width="6.5703125" customWidth="1"/>
    <col min="7943" max="7943" width="9.85546875" customWidth="1"/>
    <col min="7944" max="7944" width="9.28515625" customWidth="1"/>
    <col min="7945" max="7945" width="9.7109375" customWidth="1"/>
    <col min="7946" max="7946" width="7.5703125" customWidth="1"/>
    <col min="7947" max="7947" width="7.42578125" customWidth="1"/>
    <col min="7948" max="7948" width="7.85546875" customWidth="1"/>
    <col min="7949" max="7949" width="7.7109375" customWidth="1"/>
    <col min="7952" max="7952" width="7.42578125" customWidth="1"/>
    <col min="7953" max="7953" width="6.42578125" customWidth="1"/>
    <col min="8193" max="8193" width="0" hidden="1" customWidth="1"/>
    <col min="8194" max="8194" width="10.42578125" customWidth="1"/>
    <col min="8198" max="8198" width="6.5703125" customWidth="1"/>
    <col min="8199" max="8199" width="9.85546875" customWidth="1"/>
    <col min="8200" max="8200" width="9.28515625" customWidth="1"/>
    <col min="8201" max="8201" width="9.7109375" customWidth="1"/>
    <col min="8202" max="8202" width="7.5703125" customWidth="1"/>
    <col min="8203" max="8203" width="7.42578125" customWidth="1"/>
    <col min="8204" max="8204" width="7.85546875" customWidth="1"/>
    <col min="8205" max="8205" width="7.7109375" customWidth="1"/>
    <col min="8208" max="8208" width="7.42578125" customWidth="1"/>
    <col min="8209" max="8209" width="6.42578125" customWidth="1"/>
    <col min="8449" max="8449" width="0" hidden="1" customWidth="1"/>
    <col min="8450" max="8450" width="10.42578125" customWidth="1"/>
    <col min="8454" max="8454" width="6.5703125" customWidth="1"/>
    <col min="8455" max="8455" width="9.85546875" customWidth="1"/>
    <col min="8456" max="8456" width="9.28515625" customWidth="1"/>
    <col min="8457" max="8457" width="9.7109375" customWidth="1"/>
    <col min="8458" max="8458" width="7.5703125" customWidth="1"/>
    <col min="8459" max="8459" width="7.42578125" customWidth="1"/>
    <col min="8460" max="8460" width="7.85546875" customWidth="1"/>
    <col min="8461" max="8461" width="7.7109375" customWidth="1"/>
    <col min="8464" max="8464" width="7.42578125" customWidth="1"/>
    <col min="8465" max="8465" width="6.42578125" customWidth="1"/>
    <col min="8705" max="8705" width="0" hidden="1" customWidth="1"/>
    <col min="8706" max="8706" width="10.42578125" customWidth="1"/>
    <col min="8710" max="8710" width="6.5703125" customWidth="1"/>
    <col min="8711" max="8711" width="9.85546875" customWidth="1"/>
    <col min="8712" max="8712" width="9.28515625" customWidth="1"/>
    <col min="8713" max="8713" width="9.7109375" customWidth="1"/>
    <col min="8714" max="8714" width="7.5703125" customWidth="1"/>
    <col min="8715" max="8715" width="7.42578125" customWidth="1"/>
    <col min="8716" max="8716" width="7.85546875" customWidth="1"/>
    <col min="8717" max="8717" width="7.7109375" customWidth="1"/>
    <col min="8720" max="8720" width="7.42578125" customWidth="1"/>
    <col min="8721" max="8721" width="6.42578125" customWidth="1"/>
    <col min="8961" max="8961" width="0" hidden="1" customWidth="1"/>
    <col min="8962" max="8962" width="10.42578125" customWidth="1"/>
    <col min="8966" max="8966" width="6.5703125" customWidth="1"/>
    <col min="8967" max="8967" width="9.85546875" customWidth="1"/>
    <col min="8968" max="8968" width="9.28515625" customWidth="1"/>
    <col min="8969" max="8969" width="9.7109375" customWidth="1"/>
    <col min="8970" max="8970" width="7.5703125" customWidth="1"/>
    <col min="8971" max="8971" width="7.42578125" customWidth="1"/>
    <col min="8972" max="8972" width="7.85546875" customWidth="1"/>
    <col min="8973" max="8973" width="7.7109375" customWidth="1"/>
    <col min="8976" max="8976" width="7.42578125" customWidth="1"/>
    <col min="8977" max="8977" width="6.42578125" customWidth="1"/>
    <col min="9217" max="9217" width="0" hidden="1" customWidth="1"/>
    <col min="9218" max="9218" width="10.42578125" customWidth="1"/>
    <col min="9222" max="9222" width="6.5703125" customWidth="1"/>
    <col min="9223" max="9223" width="9.85546875" customWidth="1"/>
    <col min="9224" max="9224" width="9.28515625" customWidth="1"/>
    <col min="9225" max="9225" width="9.7109375" customWidth="1"/>
    <col min="9226" max="9226" width="7.5703125" customWidth="1"/>
    <col min="9227" max="9227" width="7.42578125" customWidth="1"/>
    <col min="9228" max="9228" width="7.85546875" customWidth="1"/>
    <col min="9229" max="9229" width="7.7109375" customWidth="1"/>
    <col min="9232" max="9232" width="7.42578125" customWidth="1"/>
    <col min="9233" max="9233" width="6.42578125" customWidth="1"/>
    <col min="9473" max="9473" width="0" hidden="1" customWidth="1"/>
    <col min="9474" max="9474" width="10.42578125" customWidth="1"/>
    <col min="9478" max="9478" width="6.5703125" customWidth="1"/>
    <col min="9479" max="9479" width="9.85546875" customWidth="1"/>
    <col min="9480" max="9480" width="9.28515625" customWidth="1"/>
    <col min="9481" max="9481" width="9.7109375" customWidth="1"/>
    <col min="9482" max="9482" width="7.5703125" customWidth="1"/>
    <col min="9483" max="9483" width="7.42578125" customWidth="1"/>
    <col min="9484" max="9484" width="7.85546875" customWidth="1"/>
    <col min="9485" max="9485" width="7.7109375" customWidth="1"/>
    <col min="9488" max="9488" width="7.42578125" customWidth="1"/>
    <col min="9489" max="9489" width="6.42578125" customWidth="1"/>
    <col min="9729" max="9729" width="0" hidden="1" customWidth="1"/>
    <col min="9730" max="9730" width="10.42578125" customWidth="1"/>
    <col min="9734" max="9734" width="6.5703125" customWidth="1"/>
    <col min="9735" max="9735" width="9.85546875" customWidth="1"/>
    <col min="9736" max="9736" width="9.28515625" customWidth="1"/>
    <col min="9737" max="9737" width="9.7109375" customWidth="1"/>
    <col min="9738" max="9738" width="7.5703125" customWidth="1"/>
    <col min="9739" max="9739" width="7.42578125" customWidth="1"/>
    <col min="9740" max="9740" width="7.85546875" customWidth="1"/>
    <col min="9741" max="9741" width="7.7109375" customWidth="1"/>
    <col min="9744" max="9744" width="7.42578125" customWidth="1"/>
    <col min="9745" max="9745" width="6.42578125" customWidth="1"/>
    <col min="9985" max="9985" width="0" hidden="1" customWidth="1"/>
    <col min="9986" max="9986" width="10.42578125" customWidth="1"/>
    <col min="9990" max="9990" width="6.5703125" customWidth="1"/>
    <col min="9991" max="9991" width="9.85546875" customWidth="1"/>
    <col min="9992" max="9992" width="9.28515625" customWidth="1"/>
    <col min="9993" max="9993" width="9.7109375" customWidth="1"/>
    <col min="9994" max="9994" width="7.5703125" customWidth="1"/>
    <col min="9995" max="9995" width="7.42578125" customWidth="1"/>
    <col min="9996" max="9996" width="7.85546875" customWidth="1"/>
    <col min="9997" max="9997" width="7.7109375" customWidth="1"/>
    <col min="10000" max="10000" width="7.42578125" customWidth="1"/>
    <col min="10001" max="10001" width="6.42578125" customWidth="1"/>
    <col min="10241" max="10241" width="0" hidden="1" customWidth="1"/>
    <col min="10242" max="10242" width="10.42578125" customWidth="1"/>
    <col min="10246" max="10246" width="6.5703125" customWidth="1"/>
    <col min="10247" max="10247" width="9.85546875" customWidth="1"/>
    <col min="10248" max="10248" width="9.28515625" customWidth="1"/>
    <col min="10249" max="10249" width="9.7109375" customWidth="1"/>
    <col min="10250" max="10250" width="7.5703125" customWidth="1"/>
    <col min="10251" max="10251" width="7.42578125" customWidth="1"/>
    <col min="10252" max="10252" width="7.85546875" customWidth="1"/>
    <col min="10253" max="10253" width="7.7109375" customWidth="1"/>
    <col min="10256" max="10256" width="7.42578125" customWidth="1"/>
    <col min="10257" max="10257" width="6.42578125" customWidth="1"/>
    <col min="10497" max="10497" width="0" hidden="1" customWidth="1"/>
    <col min="10498" max="10498" width="10.42578125" customWidth="1"/>
    <col min="10502" max="10502" width="6.5703125" customWidth="1"/>
    <col min="10503" max="10503" width="9.85546875" customWidth="1"/>
    <col min="10504" max="10504" width="9.28515625" customWidth="1"/>
    <col min="10505" max="10505" width="9.7109375" customWidth="1"/>
    <col min="10506" max="10506" width="7.5703125" customWidth="1"/>
    <col min="10507" max="10507" width="7.42578125" customWidth="1"/>
    <col min="10508" max="10508" width="7.85546875" customWidth="1"/>
    <col min="10509" max="10509" width="7.7109375" customWidth="1"/>
    <col min="10512" max="10512" width="7.42578125" customWidth="1"/>
    <col min="10513" max="10513" width="6.42578125" customWidth="1"/>
    <col min="10753" max="10753" width="0" hidden="1" customWidth="1"/>
    <col min="10754" max="10754" width="10.42578125" customWidth="1"/>
    <col min="10758" max="10758" width="6.5703125" customWidth="1"/>
    <col min="10759" max="10759" width="9.85546875" customWidth="1"/>
    <col min="10760" max="10760" width="9.28515625" customWidth="1"/>
    <col min="10761" max="10761" width="9.7109375" customWidth="1"/>
    <col min="10762" max="10762" width="7.5703125" customWidth="1"/>
    <col min="10763" max="10763" width="7.42578125" customWidth="1"/>
    <col min="10764" max="10764" width="7.85546875" customWidth="1"/>
    <col min="10765" max="10765" width="7.7109375" customWidth="1"/>
    <col min="10768" max="10768" width="7.42578125" customWidth="1"/>
    <col min="10769" max="10769" width="6.42578125" customWidth="1"/>
    <col min="11009" max="11009" width="0" hidden="1" customWidth="1"/>
    <col min="11010" max="11010" width="10.42578125" customWidth="1"/>
    <col min="11014" max="11014" width="6.5703125" customWidth="1"/>
    <col min="11015" max="11015" width="9.85546875" customWidth="1"/>
    <col min="11016" max="11016" width="9.28515625" customWidth="1"/>
    <col min="11017" max="11017" width="9.7109375" customWidth="1"/>
    <col min="11018" max="11018" width="7.5703125" customWidth="1"/>
    <col min="11019" max="11019" width="7.42578125" customWidth="1"/>
    <col min="11020" max="11020" width="7.85546875" customWidth="1"/>
    <col min="11021" max="11021" width="7.7109375" customWidth="1"/>
    <col min="11024" max="11024" width="7.42578125" customWidth="1"/>
    <col min="11025" max="11025" width="6.42578125" customWidth="1"/>
    <col min="11265" max="11265" width="0" hidden="1" customWidth="1"/>
    <col min="11266" max="11266" width="10.42578125" customWidth="1"/>
    <col min="11270" max="11270" width="6.5703125" customWidth="1"/>
    <col min="11271" max="11271" width="9.85546875" customWidth="1"/>
    <col min="11272" max="11272" width="9.28515625" customWidth="1"/>
    <col min="11273" max="11273" width="9.7109375" customWidth="1"/>
    <col min="11274" max="11274" width="7.5703125" customWidth="1"/>
    <col min="11275" max="11275" width="7.42578125" customWidth="1"/>
    <col min="11276" max="11276" width="7.85546875" customWidth="1"/>
    <col min="11277" max="11277" width="7.7109375" customWidth="1"/>
    <col min="11280" max="11280" width="7.42578125" customWidth="1"/>
    <col min="11281" max="11281" width="6.42578125" customWidth="1"/>
    <col min="11521" max="11521" width="0" hidden="1" customWidth="1"/>
    <col min="11522" max="11522" width="10.42578125" customWidth="1"/>
    <col min="11526" max="11526" width="6.5703125" customWidth="1"/>
    <col min="11527" max="11527" width="9.85546875" customWidth="1"/>
    <col min="11528" max="11528" width="9.28515625" customWidth="1"/>
    <col min="11529" max="11529" width="9.7109375" customWidth="1"/>
    <col min="11530" max="11530" width="7.5703125" customWidth="1"/>
    <col min="11531" max="11531" width="7.42578125" customWidth="1"/>
    <col min="11532" max="11532" width="7.85546875" customWidth="1"/>
    <col min="11533" max="11533" width="7.7109375" customWidth="1"/>
    <col min="11536" max="11536" width="7.42578125" customWidth="1"/>
    <col min="11537" max="11537" width="6.42578125" customWidth="1"/>
    <col min="11777" max="11777" width="0" hidden="1" customWidth="1"/>
    <col min="11778" max="11778" width="10.42578125" customWidth="1"/>
    <col min="11782" max="11782" width="6.5703125" customWidth="1"/>
    <col min="11783" max="11783" width="9.85546875" customWidth="1"/>
    <col min="11784" max="11784" width="9.28515625" customWidth="1"/>
    <col min="11785" max="11785" width="9.7109375" customWidth="1"/>
    <col min="11786" max="11786" width="7.5703125" customWidth="1"/>
    <col min="11787" max="11787" width="7.42578125" customWidth="1"/>
    <col min="11788" max="11788" width="7.85546875" customWidth="1"/>
    <col min="11789" max="11789" width="7.7109375" customWidth="1"/>
    <col min="11792" max="11792" width="7.42578125" customWidth="1"/>
    <col min="11793" max="11793" width="6.42578125" customWidth="1"/>
    <col min="12033" max="12033" width="0" hidden="1" customWidth="1"/>
    <col min="12034" max="12034" width="10.42578125" customWidth="1"/>
    <col min="12038" max="12038" width="6.5703125" customWidth="1"/>
    <col min="12039" max="12039" width="9.85546875" customWidth="1"/>
    <col min="12040" max="12040" width="9.28515625" customWidth="1"/>
    <col min="12041" max="12041" width="9.7109375" customWidth="1"/>
    <col min="12042" max="12042" width="7.5703125" customWidth="1"/>
    <col min="12043" max="12043" width="7.42578125" customWidth="1"/>
    <col min="12044" max="12044" width="7.85546875" customWidth="1"/>
    <col min="12045" max="12045" width="7.7109375" customWidth="1"/>
    <col min="12048" max="12048" width="7.42578125" customWidth="1"/>
    <col min="12049" max="12049" width="6.42578125" customWidth="1"/>
    <col min="12289" max="12289" width="0" hidden="1" customWidth="1"/>
    <col min="12290" max="12290" width="10.42578125" customWidth="1"/>
    <col min="12294" max="12294" width="6.5703125" customWidth="1"/>
    <col min="12295" max="12295" width="9.85546875" customWidth="1"/>
    <col min="12296" max="12296" width="9.28515625" customWidth="1"/>
    <col min="12297" max="12297" width="9.7109375" customWidth="1"/>
    <col min="12298" max="12298" width="7.5703125" customWidth="1"/>
    <col min="12299" max="12299" width="7.42578125" customWidth="1"/>
    <col min="12300" max="12300" width="7.85546875" customWidth="1"/>
    <col min="12301" max="12301" width="7.7109375" customWidth="1"/>
    <col min="12304" max="12304" width="7.42578125" customWidth="1"/>
    <col min="12305" max="12305" width="6.42578125" customWidth="1"/>
    <col min="12545" max="12545" width="0" hidden="1" customWidth="1"/>
    <col min="12546" max="12546" width="10.42578125" customWidth="1"/>
    <col min="12550" max="12550" width="6.5703125" customWidth="1"/>
    <col min="12551" max="12551" width="9.85546875" customWidth="1"/>
    <col min="12552" max="12552" width="9.28515625" customWidth="1"/>
    <col min="12553" max="12553" width="9.7109375" customWidth="1"/>
    <col min="12554" max="12554" width="7.5703125" customWidth="1"/>
    <col min="12555" max="12555" width="7.42578125" customWidth="1"/>
    <col min="12556" max="12556" width="7.85546875" customWidth="1"/>
    <col min="12557" max="12557" width="7.7109375" customWidth="1"/>
    <col min="12560" max="12560" width="7.42578125" customWidth="1"/>
    <col min="12561" max="12561" width="6.42578125" customWidth="1"/>
    <col min="12801" max="12801" width="0" hidden="1" customWidth="1"/>
    <col min="12802" max="12802" width="10.42578125" customWidth="1"/>
    <col min="12806" max="12806" width="6.5703125" customWidth="1"/>
    <col min="12807" max="12807" width="9.85546875" customWidth="1"/>
    <col min="12808" max="12808" width="9.28515625" customWidth="1"/>
    <col min="12809" max="12809" width="9.7109375" customWidth="1"/>
    <col min="12810" max="12810" width="7.5703125" customWidth="1"/>
    <col min="12811" max="12811" width="7.42578125" customWidth="1"/>
    <col min="12812" max="12812" width="7.85546875" customWidth="1"/>
    <col min="12813" max="12813" width="7.7109375" customWidth="1"/>
    <col min="12816" max="12816" width="7.42578125" customWidth="1"/>
    <col min="12817" max="12817" width="6.42578125" customWidth="1"/>
    <col min="13057" max="13057" width="0" hidden="1" customWidth="1"/>
    <col min="13058" max="13058" width="10.42578125" customWidth="1"/>
    <col min="13062" max="13062" width="6.5703125" customWidth="1"/>
    <col min="13063" max="13063" width="9.85546875" customWidth="1"/>
    <col min="13064" max="13064" width="9.28515625" customWidth="1"/>
    <col min="13065" max="13065" width="9.7109375" customWidth="1"/>
    <col min="13066" max="13066" width="7.5703125" customWidth="1"/>
    <col min="13067" max="13067" width="7.42578125" customWidth="1"/>
    <col min="13068" max="13068" width="7.85546875" customWidth="1"/>
    <col min="13069" max="13069" width="7.7109375" customWidth="1"/>
    <col min="13072" max="13072" width="7.42578125" customWidth="1"/>
    <col min="13073" max="13073" width="6.42578125" customWidth="1"/>
    <col min="13313" max="13313" width="0" hidden="1" customWidth="1"/>
    <col min="13314" max="13314" width="10.42578125" customWidth="1"/>
    <col min="13318" max="13318" width="6.5703125" customWidth="1"/>
    <col min="13319" max="13319" width="9.85546875" customWidth="1"/>
    <col min="13320" max="13320" width="9.28515625" customWidth="1"/>
    <col min="13321" max="13321" width="9.7109375" customWidth="1"/>
    <col min="13322" max="13322" width="7.5703125" customWidth="1"/>
    <col min="13323" max="13323" width="7.42578125" customWidth="1"/>
    <col min="13324" max="13324" width="7.85546875" customWidth="1"/>
    <col min="13325" max="13325" width="7.7109375" customWidth="1"/>
    <col min="13328" max="13328" width="7.42578125" customWidth="1"/>
    <col min="13329" max="13329" width="6.42578125" customWidth="1"/>
    <col min="13569" max="13569" width="0" hidden="1" customWidth="1"/>
    <col min="13570" max="13570" width="10.42578125" customWidth="1"/>
    <col min="13574" max="13574" width="6.5703125" customWidth="1"/>
    <col min="13575" max="13575" width="9.85546875" customWidth="1"/>
    <col min="13576" max="13576" width="9.28515625" customWidth="1"/>
    <col min="13577" max="13577" width="9.7109375" customWidth="1"/>
    <col min="13578" max="13578" width="7.5703125" customWidth="1"/>
    <col min="13579" max="13579" width="7.42578125" customWidth="1"/>
    <col min="13580" max="13580" width="7.85546875" customWidth="1"/>
    <col min="13581" max="13581" width="7.7109375" customWidth="1"/>
    <col min="13584" max="13584" width="7.42578125" customWidth="1"/>
    <col min="13585" max="13585" width="6.42578125" customWidth="1"/>
    <col min="13825" max="13825" width="0" hidden="1" customWidth="1"/>
    <col min="13826" max="13826" width="10.42578125" customWidth="1"/>
    <col min="13830" max="13830" width="6.5703125" customWidth="1"/>
    <col min="13831" max="13831" width="9.85546875" customWidth="1"/>
    <col min="13832" max="13832" width="9.28515625" customWidth="1"/>
    <col min="13833" max="13833" width="9.7109375" customWidth="1"/>
    <col min="13834" max="13834" width="7.5703125" customWidth="1"/>
    <col min="13835" max="13835" width="7.42578125" customWidth="1"/>
    <col min="13836" max="13836" width="7.85546875" customWidth="1"/>
    <col min="13837" max="13837" width="7.7109375" customWidth="1"/>
    <col min="13840" max="13840" width="7.42578125" customWidth="1"/>
    <col min="13841" max="13841" width="6.42578125" customWidth="1"/>
    <col min="14081" max="14081" width="0" hidden="1" customWidth="1"/>
    <col min="14082" max="14082" width="10.42578125" customWidth="1"/>
    <col min="14086" max="14086" width="6.5703125" customWidth="1"/>
    <col min="14087" max="14087" width="9.85546875" customWidth="1"/>
    <col min="14088" max="14088" width="9.28515625" customWidth="1"/>
    <col min="14089" max="14089" width="9.7109375" customWidth="1"/>
    <col min="14090" max="14090" width="7.5703125" customWidth="1"/>
    <col min="14091" max="14091" width="7.42578125" customWidth="1"/>
    <col min="14092" max="14092" width="7.85546875" customWidth="1"/>
    <col min="14093" max="14093" width="7.7109375" customWidth="1"/>
    <col min="14096" max="14096" width="7.42578125" customWidth="1"/>
    <col min="14097" max="14097" width="6.42578125" customWidth="1"/>
    <col min="14337" max="14337" width="0" hidden="1" customWidth="1"/>
    <col min="14338" max="14338" width="10.42578125" customWidth="1"/>
    <col min="14342" max="14342" width="6.5703125" customWidth="1"/>
    <col min="14343" max="14343" width="9.85546875" customWidth="1"/>
    <col min="14344" max="14344" width="9.28515625" customWidth="1"/>
    <col min="14345" max="14345" width="9.7109375" customWidth="1"/>
    <col min="14346" max="14346" width="7.5703125" customWidth="1"/>
    <col min="14347" max="14347" width="7.42578125" customWidth="1"/>
    <col min="14348" max="14348" width="7.85546875" customWidth="1"/>
    <col min="14349" max="14349" width="7.7109375" customWidth="1"/>
    <col min="14352" max="14352" width="7.42578125" customWidth="1"/>
    <col min="14353" max="14353" width="6.42578125" customWidth="1"/>
    <col min="14593" max="14593" width="0" hidden="1" customWidth="1"/>
    <col min="14594" max="14594" width="10.42578125" customWidth="1"/>
    <col min="14598" max="14598" width="6.5703125" customWidth="1"/>
    <col min="14599" max="14599" width="9.85546875" customWidth="1"/>
    <col min="14600" max="14600" width="9.28515625" customWidth="1"/>
    <col min="14601" max="14601" width="9.7109375" customWidth="1"/>
    <col min="14602" max="14602" width="7.5703125" customWidth="1"/>
    <col min="14603" max="14603" width="7.42578125" customWidth="1"/>
    <col min="14604" max="14604" width="7.85546875" customWidth="1"/>
    <col min="14605" max="14605" width="7.7109375" customWidth="1"/>
    <col min="14608" max="14608" width="7.42578125" customWidth="1"/>
    <col min="14609" max="14609" width="6.42578125" customWidth="1"/>
    <col min="14849" max="14849" width="0" hidden="1" customWidth="1"/>
    <col min="14850" max="14850" width="10.42578125" customWidth="1"/>
    <col min="14854" max="14854" width="6.5703125" customWidth="1"/>
    <col min="14855" max="14855" width="9.85546875" customWidth="1"/>
    <col min="14856" max="14856" width="9.28515625" customWidth="1"/>
    <col min="14857" max="14857" width="9.7109375" customWidth="1"/>
    <col min="14858" max="14858" width="7.5703125" customWidth="1"/>
    <col min="14859" max="14859" width="7.42578125" customWidth="1"/>
    <col min="14860" max="14860" width="7.85546875" customWidth="1"/>
    <col min="14861" max="14861" width="7.7109375" customWidth="1"/>
    <col min="14864" max="14864" width="7.42578125" customWidth="1"/>
    <col min="14865" max="14865" width="6.42578125" customWidth="1"/>
    <col min="15105" max="15105" width="0" hidden="1" customWidth="1"/>
    <col min="15106" max="15106" width="10.42578125" customWidth="1"/>
    <col min="15110" max="15110" width="6.5703125" customWidth="1"/>
    <col min="15111" max="15111" width="9.85546875" customWidth="1"/>
    <col min="15112" max="15112" width="9.28515625" customWidth="1"/>
    <col min="15113" max="15113" width="9.7109375" customWidth="1"/>
    <col min="15114" max="15114" width="7.5703125" customWidth="1"/>
    <col min="15115" max="15115" width="7.42578125" customWidth="1"/>
    <col min="15116" max="15116" width="7.85546875" customWidth="1"/>
    <col min="15117" max="15117" width="7.7109375" customWidth="1"/>
    <col min="15120" max="15120" width="7.42578125" customWidth="1"/>
    <col min="15121" max="15121" width="6.42578125" customWidth="1"/>
    <col min="15361" max="15361" width="0" hidden="1" customWidth="1"/>
    <col min="15362" max="15362" width="10.42578125" customWidth="1"/>
    <col min="15366" max="15366" width="6.5703125" customWidth="1"/>
    <col min="15367" max="15367" width="9.85546875" customWidth="1"/>
    <col min="15368" max="15368" width="9.28515625" customWidth="1"/>
    <col min="15369" max="15369" width="9.7109375" customWidth="1"/>
    <col min="15370" max="15370" width="7.5703125" customWidth="1"/>
    <col min="15371" max="15371" width="7.42578125" customWidth="1"/>
    <col min="15372" max="15372" width="7.85546875" customWidth="1"/>
    <col min="15373" max="15373" width="7.7109375" customWidth="1"/>
    <col min="15376" max="15376" width="7.42578125" customWidth="1"/>
    <col min="15377" max="15377" width="6.42578125" customWidth="1"/>
    <col min="15617" max="15617" width="0" hidden="1" customWidth="1"/>
    <col min="15618" max="15618" width="10.42578125" customWidth="1"/>
    <col min="15622" max="15622" width="6.5703125" customWidth="1"/>
    <col min="15623" max="15623" width="9.85546875" customWidth="1"/>
    <col min="15624" max="15624" width="9.28515625" customWidth="1"/>
    <col min="15625" max="15625" width="9.7109375" customWidth="1"/>
    <col min="15626" max="15626" width="7.5703125" customWidth="1"/>
    <col min="15627" max="15627" width="7.42578125" customWidth="1"/>
    <col min="15628" max="15628" width="7.85546875" customWidth="1"/>
    <col min="15629" max="15629" width="7.7109375" customWidth="1"/>
    <col min="15632" max="15632" width="7.42578125" customWidth="1"/>
    <col min="15633" max="15633" width="6.42578125" customWidth="1"/>
    <col min="15873" max="15873" width="0" hidden="1" customWidth="1"/>
    <col min="15874" max="15874" width="10.42578125" customWidth="1"/>
    <col min="15878" max="15878" width="6.5703125" customWidth="1"/>
    <col min="15879" max="15879" width="9.85546875" customWidth="1"/>
    <col min="15880" max="15880" width="9.28515625" customWidth="1"/>
    <col min="15881" max="15881" width="9.7109375" customWidth="1"/>
    <col min="15882" max="15882" width="7.5703125" customWidth="1"/>
    <col min="15883" max="15883" width="7.42578125" customWidth="1"/>
    <col min="15884" max="15884" width="7.85546875" customWidth="1"/>
    <col min="15885" max="15885" width="7.7109375" customWidth="1"/>
    <col min="15888" max="15888" width="7.42578125" customWidth="1"/>
    <col min="15889" max="15889" width="6.42578125" customWidth="1"/>
    <col min="16129" max="16129" width="0" hidden="1" customWidth="1"/>
    <col min="16130" max="16130" width="10.42578125" customWidth="1"/>
    <col min="16134" max="16134" width="6.5703125" customWidth="1"/>
    <col min="16135" max="16135" width="9.85546875" customWidth="1"/>
    <col min="16136" max="16136" width="9.28515625" customWidth="1"/>
    <col min="16137" max="16137" width="9.7109375" customWidth="1"/>
    <col min="16138" max="16138" width="7.5703125" customWidth="1"/>
    <col min="16139" max="16139" width="7.42578125" customWidth="1"/>
    <col min="16140" max="16140" width="7.85546875" customWidth="1"/>
    <col min="16141" max="16141" width="7.7109375" customWidth="1"/>
    <col min="16144" max="16144" width="7.42578125" customWidth="1"/>
    <col min="16145" max="16145" width="6.42578125" customWidth="1"/>
  </cols>
  <sheetData>
    <row r="2" spans="2:17" ht="18" x14ac:dyDescent="0.25">
      <c r="D2" s="23" t="s">
        <v>53</v>
      </c>
      <c r="L2" s="306">
        <v>2025</v>
      </c>
    </row>
    <row r="3" spans="2:17" x14ac:dyDescent="0.2">
      <c r="B3" s="24"/>
      <c r="E3" s="24"/>
      <c r="H3" s="272"/>
    </row>
    <row r="4" spans="2:17" x14ac:dyDescent="0.2">
      <c r="E4" s="273"/>
      <c r="H4" s="272"/>
    </row>
    <row r="5" spans="2:17" x14ac:dyDescent="0.2">
      <c r="E5" s="273"/>
      <c r="H5" s="272"/>
    </row>
    <row r="6" spans="2:17" ht="13.5" thickBot="1" x14ac:dyDescent="0.25">
      <c r="E6" s="273"/>
      <c r="H6" s="272"/>
    </row>
    <row r="7" spans="2:17" x14ac:dyDescent="0.2">
      <c r="B7" s="780" t="s">
        <v>103</v>
      </c>
      <c r="C7" s="781"/>
      <c r="D7" s="781"/>
      <c r="E7" s="781"/>
      <c r="F7" s="781"/>
      <c r="G7" s="781"/>
      <c r="H7" s="781"/>
      <c r="I7" s="782"/>
      <c r="J7" s="780" t="s">
        <v>232</v>
      </c>
      <c r="K7" s="781"/>
      <c r="L7" s="781"/>
      <c r="M7" s="781"/>
      <c r="N7" s="781"/>
      <c r="O7" s="782"/>
    </row>
    <row r="8" spans="2:17" ht="13.5" thickBot="1" x14ac:dyDescent="0.25">
      <c r="B8" s="783"/>
      <c r="C8" s="784"/>
      <c r="D8" s="784"/>
      <c r="E8" s="784"/>
      <c r="F8" s="784"/>
      <c r="G8" s="784"/>
      <c r="H8" s="784"/>
      <c r="I8" s="785"/>
      <c r="J8" s="786"/>
      <c r="K8" s="787"/>
      <c r="L8" s="787"/>
      <c r="M8" s="787"/>
      <c r="N8" s="787"/>
      <c r="O8" s="788"/>
      <c r="P8" t="s">
        <v>256</v>
      </c>
    </row>
    <row r="9" spans="2:17" x14ac:dyDescent="0.2">
      <c r="B9" s="365"/>
      <c r="C9" s="366"/>
      <c r="D9" s="366" t="s">
        <v>54</v>
      </c>
      <c r="E9" s="366"/>
      <c r="F9" s="366"/>
      <c r="G9" s="391" t="s">
        <v>5</v>
      </c>
      <c r="H9" s="778" t="s">
        <v>55</v>
      </c>
      <c r="I9" s="779"/>
      <c r="J9" s="748" t="s">
        <v>54</v>
      </c>
      <c r="K9" s="749"/>
      <c r="L9" s="749"/>
      <c r="M9" s="749"/>
      <c r="N9" s="749"/>
      <c r="O9" s="439" t="s">
        <v>5</v>
      </c>
    </row>
    <row r="10" spans="2:17" ht="13.5" thickBot="1" x14ac:dyDescent="0.25">
      <c r="B10" s="365"/>
      <c r="C10" s="366"/>
      <c r="D10" s="366"/>
      <c r="E10" s="366"/>
      <c r="F10" s="366"/>
      <c r="G10" s="318" t="s">
        <v>56</v>
      </c>
      <c r="H10" s="274" t="s">
        <v>42</v>
      </c>
      <c r="I10" s="275" t="s">
        <v>57</v>
      </c>
      <c r="J10" s="750"/>
      <c r="K10" s="751"/>
      <c r="L10" s="751"/>
      <c r="M10" s="751"/>
      <c r="N10" s="751"/>
      <c r="O10" s="371" t="s">
        <v>7</v>
      </c>
      <c r="P10" s="4"/>
      <c r="Q10" s="4"/>
    </row>
    <row r="11" spans="2:17" ht="15.75" x14ac:dyDescent="0.25">
      <c r="B11" s="452" t="s">
        <v>58</v>
      </c>
      <c r="C11" s="288"/>
      <c r="D11" s="288"/>
      <c r="E11" s="288"/>
      <c r="F11" s="300"/>
      <c r="G11" s="271"/>
      <c r="I11" s="276"/>
      <c r="J11" s="789"/>
      <c r="K11" s="762"/>
      <c r="L11" s="762"/>
      <c r="M11" s="762"/>
      <c r="N11" s="762"/>
      <c r="O11" s="370"/>
    </row>
    <row r="12" spans="2:17" ht="35.450000000000003" customHeight="1" x14ac:dyDescent="0.25">
      <c r="B12" s="775" t="s">
        <v>257</v>
      </c>
      <c r="C12" s="776"/>
      <c r="D12" s="776"/>
      <c r="E12" s="776"/>
      <c r="F12" s="777"/>
      <c r="G12" s="430">
        <v>120</v>
      </c>
      <c r="H12" s="320">
        <v>120</v>
      </c>
      <c r="I12" s="281"/>
      <c r="J12" s="741" t="s">
        <v>231</v>
      </c>
      <c r="K12" s="742"/>
      <c r="L12" s="742"/>
      <c r="M12" s="742"/>
      <c r="N12" s="742"/>
      <c r="O12" s="368">
        <v>5345</v>
      </c>
      <c r="P12" s="14"/>
      <c r="Q12" s="14"/>
    </row>
    <row r="13" spans="2:17" ht="15.75" x14ac:dyDescent="0.25">
      <c r="B13" s="277" t="s">
        <v>59</v>
      </c>
      <c r="C13" s="78"/>
      <c r="D13" s="78"/>
      <c r="E13" s="78"/>
      <c r="F13" s="310"/>
      <c r="G13" s="430">
        <v>20</v>
      </c>
      <c r="H13" s="320">
        <v>20</v>
      </c>
      <c r="I13" s="321"/>
      <c r="J13" s="741" t="s">
        <v>195</v>
      </c>
      <c r="K13" s="742"/>
      <c r="L13" s="742"/>
      <c r="M13" s="742"/>
      <c r="N13" s="742"/>
      <c r="O13" s="368">
        <v>21</v>
      </c>
      <c r="P13" s="14"/>
      <c r="Q13" s="14"/>
    </row>
    <row r="14" spans="2:17" ht="15.75" x14ac:dyDescent="0.25">
      <c r="B14" s="298" t="s">
        <v>60</v>
      </c>
      <c r="C14" s="29"/>
      <c r="D14" s="29"/>
      <c r="E14" s="29"/>
      <c r="F14" s="438"/>
      <c r="G14" s="322">
        <v>30</v>
      </c>
      <c r="H14" s="320">
        <v>30</v>
      </c>
      <c r="I14" s="323"/>
      <c r="J14" s="741" t="s">
        <v>230</v>
      </c>
      <c r="K14" s="742"/>
      <c r="L14" s="742"/>
      <c r="M14" s="742"/>
      <c r="N14" s="742"/>
      <c r="O14" s="368">
        <v>1814</v>
      </c>
      <c r="P14" s="14"/>
      <c r="Q14" s="14"/>
    </row>
    <row r="15" spans="2:17" ht="15.75" x14ac:dyDescent="0.25">
      <c r="B15" s="672" t="s">
        <v>51</v>
      </c>
      <c r="C15" s="78"/>
      <c r="D15" s="78"/>
      <c r="E15" s="78"/>
      <c r="F15" s="78"/>
      <c r="G15" s="319">
        <v>22</v>
      </c>
      <c r="H15" s="320">
        <f>G15</f>
        <v>22</v>
      </c>
      <c r="I15" s="312"/>
      <c r="J15" s="741" t="s">
        <v>203</v>
      </c>
      <c r="K15" s="742"/>
      <c r="L15" s="742"/>
      <c r="M15" s="742"/>
      <c r="N15" s="742"/>
      <c r="O15" s="368">
        <v>54</v>
      </c>
      <c r="P15" s="14"/>
      <c r="Q15" s="14"/>
    </row>
    <row r="16" spans="2:17" ht="15.75" x14ac:dyDescent="0.25">
      <c r="B16" s="279" t="s">
        <v>61</v>
      </c>
      <c r="C16" s="27"/>
      <c r="D16" s="27"/>
      <c r="E16" s="27"/>
      <c r="F16" s="27"/>
      <c r="G16" s="322">
        <v>60</v>
      </c>
      <c r="H16" s="320">
        <v>60</v>
      </c>
      <c r="I16" s="281"/>
      <c r="J16" s="741" t="s">
        <v>229</v>
      </c>
      <c r="K16" s="742"/>
      <c r="L16" s="742"/>
      <c r="M16" s="742"/>
      <c r="N16" s="742"/>
      <c r="O16" s="368">
        <v>62</v>
      </c>
      <c r="P16" s="14"/>
      <c r="Q16" s="14"/>
    </row>
    <row r="17" spans="2:17" ht="15.75" x14ac:dyDescent="0.25">
      <c r="B17" s="277" t="s">
        <v>62</v>
      </c>
      <c r="C17" s="78"/>
      <c r="D17" s="78"/>
      <c r="E17" s="78"/>
      <c r="F17" s="78"/>
      <c r="G17" s="324">
        <v>4</v>
      </c>
      <c r="H17" s="320">
        <v>4</v>
      </c>
      <c r="I17" s="312"/>
      <c r="J17" s="741"/>
      <c r="K17" s="742"/>
      <c r="L17" s="742"/>
      <c r="M17" s="742"/>
      <c r="N17" s="742"/>
      <c r="O17" s="368"/>
      <c r="P17" s="14"/>
      <c r="Q17" s="14"/>
    </row>
    <row r="18" spans="2:17" ht="15.75" x14ac:dyDescent="0.25">
      <c r="B18" s="279" t="s">
        <v>63</v>
      </c>
      <c r="C18" s="27"/>
      <c r="D18" s="27"/>
      <c r="E18" s="27"/>
      <c r="F18" s="27"/>
      <c r="G18" s="322">
        <v>6</v>
      </c>
      <c r="H18" s="320">
        <f>G18</f>
        <v>6</v>
      </c>
      <c r="I18" s="281"/>
      <c r="J18" s="741"/>
      <c r="K18" s="742"/>
      <c r="L18" s="742"/>
      <c r="M18" s="742"/>
      <c r="N18" s="742"/>
      <c r="O18" s="368"/>
      <c r="P18" s="14"/>
      <c r="Q18" s="14"/>
    </row>
    <row r="19" spans="2:17" ht="15.75" x14ac:dyDescent="0.25">
      <c r="B19" s="277" t="s">
        <v>64</v>
      </c>
      <c r="C19" s="78"/>
      <c r="D19" s="78"/>
      <c r="E19" s="78"/>
      <c r="F19" s="78"/>
      <c r="G19" s="319">
        <v>5</v>
      </c>
      <c r="H19" s="320">
        <f>G19</f>
        <v>5</v>
      </c>
      <c r="I19" s="312"/>
      <c r="J19" s="741"/>
      <c r="K19" s="742"/>
      <c r="L19" s="742"/>
      <c r="M19" s="742"/>
      <c r="N19" s="742"/>
      <c r="O19" s="368"/>
      <c r="P19" s="14"/>
      <c r="Q19" s="14"/>
    </row>
    <row r="20" spans="2:17" ht="15.75" x14ac:dyDescent="0.25">
      <c r="B20" s="279" t="s">
        <v>65</v>
      </c>
      <c r="C20" s="27"/>
      <c r="D20" s="27"/>
      <c r="E20" s="27"/>
      <c r="F20" s="27"/>
      <c r="G20" s="322">
        <v>400</v>
      </c>
      <c r="H20" s="320">
        <v>400</v>
      </c>
      <c r="I20" s="281"/>
      <c r="J20" s="741"/>
      <c r="K20" s="742"/>
      <c r="L20" s="742"/>
      <c r="M20" s="742"/>
      <c r="N20" s="742"/>
      <c r="O20" s="368"/>
      <c r="P20" s="14"/>
      <c r="Q20" s="14"/>
    </row>
    <row r="21" spans="2:17" ht="15.75" x14ac:dyDescent="0.25">
      <c r="B21" s="277" t="s">
        <v>66</v>
      </c>
      <c r="C21" s="78"/>
      <c r="D21" s="78"/>
      <c r="E21" s="78"/>
      <c r="F21" s="78"/>
      <c r="G21" s="324">
        <v>10</v>
      </c>
      <c r="H21" s="320">
        <v>10</v>
      </c>
      <c r="I21" s="312"/>
      <c r="J21" s="741"/>
      <c r="K21" s="742"/>
      <c r="L21" s="742"/>
      <c r="M21" s="742"/>
      <c r="N21" s="742"/>
      <c r="O21" s="368"/>
      <c r="P21" s="14"/>
      <c r="Q21" s="14"/>
    </row>
    <row r="22" spans="2:17" ht="15.75" x14ac:dyDescent="0.25">
      <c r="B22" s="279" t="s">
        <v>67</v>
      </c>
      <c r="C22" s="27"/>
      <c r="D22" s="27"/>
      <c r="E22" s="27"/>
      <c r="F22" s="27"/>
      <c r="G22" s="322">
        <v>20</v>
      </c>
      <c r="H22" s="325">
        <v>20</v>
      </c>
      <c r="I22" s="281"/>
      <c r="J22" s="741"/>
      <c r="K22" s="742"/>
      <c r="L22" s="742"/>
      <c r="M22" s="742"/>
      <c r="N22" s="742"/>
      <c r="O22" s="368"/>
      <c r="P22" s="14"/>
      <c r="Q22" s="14"/>
    </row>
    <row r="23" spans="2:17" ht="30.6" customHeight="1" x14ac:dyDescent="0.25">
      <c r="B23" s="817" t="s">
        <v>382</v>
      </c>
      <c r="C23" s="818"/>
      <c r="D23" s="818"/>
      <c r="E23" s="818"/>
      <c r="F23" s="819"/>
      <c r="G23" s="327">
        <v>150</v>
      </c>
      <c r="H23" s="442">
        <f>G23</f>
        <v>150</v>
      </c>
      <c r="I23" s="443"/>
      <c r="J23" s="741"/>
      <c r="K23" s="742"/>
      <c r="L23" s="742"/>
      <c r="M23" s="742"/>
      <c r="N23" s="742"/>
      <c r="O23" s="368"/>
      <c r="P23" s="14"/>
      <c r="Q23" s="14"/>
    </row>
    <row r="24" spans="2:17" ht="15.75" x14ac:dyDescent="0.25">
      <c r="B24" s="451" t="s">
        <v>47</v>
      </c>
      <c r="C24" s="78"/>
      <c r="D24" s="78"/>
      <c r="E24" s="78"/>
      <c r="F24" s="78"/>
      <c r="G24" s="319">
        <v>2</v>
      </c>
      <c r="H24" s="320">
        <f>G24</f>
        <v>2</v>
      </c>
      <c r="I24" s="281"/>
      <c r="J24" s="741"/>
      <c r="K24" s="742"/>
      <c r="L24" s="742"/>
      <c r="M24" s="742"/>
      <c r="N24" s="742"/>
      <c r="O24" s="368"/>
      <c r="P24" s="14"/>
      <c r="Q24" s="14"/>
    </row>
    <row r="25" spans="2:17" ht="15.75" x14ac:dyDescent="0.25">
      <c r="B25" s="451" t="s">
        <v>68</v>
      </c>
      <c r="C25" s="78"/>
      <c r="D25" s="78"/>
      <c r="E25" s="78"/>
      <c r="F25" s="78"/>
      <c r="G25" s="324">
        <v>5</v>
      </c>
      <c r="H25" s="320">
        <v>5</v>
      </c>
      <c r="I25" s="281"/>
      <c r="J25" s="741"/>
      <c r="K25" s="742"/>
      <c r="L25" s="742"/>
      <c r="M25" s="742"/>
      <c r="N25" s="742"/>
      <c r="O25" s="368"/>
      <c r="P25" s="14"/>
      <c r="Q25" s="14"/>
    </row>
    <row r="26" spans="2:17" ht="15.75" x14ac:dyDescent="0.25">
      <c r="B26" s="298" t="s">
        <v>116</v>
      </c>
      <c r="C26" s="14"/>
      <c r="D26" s="14"/>
      <c r="E26" s="14"/>
      <c r="F26" s="14"/>
      <c r="G26" s="326">
        <v>51</v>
      </c>
      <c r="H26" s="444">
        <v>51</v>
      </c>
      <c r="I26" s="445"/>
      <c r="J26" s="793"/>
      <c r="K26" s="794"/>
      <c r="L26" s="794"/>
      <c r="M26" s="794"/>
      <c r="N26" s="794"/>
      <c r="O26" s="368"/>
      <c r="P26" s="14"/>
      <c r="Q26" s="14"/>
    </row>
    <row r="27" spans="2:17" ht="15.75" x14ac:dyDescent="0.25">
      <c r="B27" s="277" t="s">
        <v>105</v>
      </c>
      <c r="C27" s="78"/>
      <c r="D27" s="78"/>
      <c r="E27" s="78"/>
      <c r="F27" s="78"/>
      <c r="G27" s="324">
        <v>4</v>
      </c>
      <c r="H27" s="320">
        <f>G27</f>
        <v>4</v>
      </c>
      <c r="I27" s="312"/>
      <c r="J27" s="741"/>
      <c r="K27" s="742"/>
      <c r="L27" s="742"/>
      <c r="M27" s="742"/>
      <c r="N27" s="742"/>
      <c r="O27" s="368"/>
      <c r="P27" s="14"/>
      <c r="Q27" s="14"/>
    </row>
    <row r="28" spans="2:17" ht="15.75" x14ac:dyDescent="0.25">
      <c r="B28" s="297" t="s">
        <v>152</v>
      </c>
      <c r="C28" s="28"/>
      <c r="D28" s="78"/>
      <c r="E28" s="78"/>
      <c r="F28" s="78"/>
      <c r="G28" s="324">
        <v>12</v>
      </c>
      <c r="H28" s="280">
        <v>12</v>
      </c>
      <c r="I28" s="281"/>
      <c r="J28" s="741"/>
      <c r="K28" s="742"/>
      <c r="L28" s="742"/>
      <c r="M28" s="742"/>
      <c r="N28" s="742"/>
      <c r="O28" s="368"/>
      <c r="P28" s="14"/>
      <c r="Q28" s="14"/>
    </row>
    <row r="29" spans="2:17" ht="15.75" x14ac:dyDescent="0.25">
      <c r="B29" s="429" t="s">
        <v>440</v>
      </c>
      <c r="C29" s="28"/>
      <c r="D29" s="78"/>
      <c r="E29" s="78"/>
      <c r="F29" s="78"/>
      <c r="G29" s="324">
        <v>10</v>
      </c>
      <c r="H29" s="280">
        <v>10</v>
      </c>
      <c r="I29" s="281"/>
      <c r="J29" s="741"/>
      <c r="K29" s="742"/>
      <c r="L29" s="742"/>
      <c r="M29" s="742"/>
      <c r="N29" s="742"/>
      <c r="O29" s="368"/>
      <c r="P29" s="14"/>
      <c r="Q29" s="14"/>
    </row>
    <row r="30" spans="2:17" ht="15.75" x14ac:dyDescent="0.25">
      <c r="B30" s="429" t="s">
        <v>240</v>
      </c>
      <c r="C30" s="28"/>
      <c r="D30" s="78"/>
      <c r="E30" s="78"/>
      <c r="F30" s="78"/>
      <c r="G30" s="324">
        <v>16</v>
      </c>
      <c r="H30" s="280">
        <v>16</v>
      </c>
      <c r="I30" s="281"/>
      <c r="J30" s="741"/>
      <c r="K30" s="742"/>
      <c r="L30" s="742"/>
      <c r="M30" s="742"/>
      <c r="N30" s="742"/>
      <c r="O30" s="368"/>
      <c r="P30" s="14"/>
      <c r="Q30" s="14"/>
    </row>
    <row r="31" spans="2:17" ht="15.75" x14ac:dyDescent="0.25">
      <c r="B31" s="429" t="s">
        <v>381</v>
      </c>
      <c r="C31" s="28"/>
      <c r="D31" s="78"/>
      <c r="E31" s="78"/>
      <c r="F31" s="78"/>
      <c r="G31" s="324">
        <v>10</v>
      </c>
      <c r="H31" s="280">
        <v>10</v>
      </c>
      <c r="I31" s="281"/>
      <c r="J31" s="807"/>
      <c r="K31" s="808"/>
      <c r="L31" s="808"/>
      <c r="M31" s="808"/>
      <c r="N31" s="809"/>
      <c r="O31" s="368"/>
      <c r="P31" s="14"/>
      <c r="Q31" s="14"/>
    </row>
    <row r="32" spans="2:17" ht="15.75" x14ac:dyDescent="0.25">
      <c r="B32" s="429" t="s">
        <v>439</v>
      </c>
      <c r="C32" s="28"/>
      <c r="D32" s="78"/>
      <c r="E32" s="78"/>
      <c r="F32" s="78"/>
      <c r="G32" s="324">
        <v>20</v>
      </c>
      <c r="H32" s="280">
        <v>20</v>
      </c>
      <c r="I32" s="281"/>
      <c r="J32" s="619"/>
      <c r="K32" s="620"/>
      <c r="L32" s="620"/>
      <c r="M32" s="620"/>
      <c r="N32" s="621"/>
      <c r="O32" s="368"/>
      <c r="P32" s="14"/>
      <c r="Q32" s="14"/>
    </row>
    <row r="33" spans="2:17" ht="15.75" x14ac:dyDescent="0.25">
      <c r="B33" s="671" t="s">
        <v>438</v>
      </c>
      <c r="C33" s="28"/>
      <c r="D33" s="78"/>
      <c r="E33" s="78"/>
      <c r="F33" s="78"/>
      <c r="G33" s="324">
        <v>60</v>
      </c>
      <c r="H33" s="280">
        <v>60</v>
      </c>
      <c r="I33" s="281"/>
      <c r="J33" s="619"/>
      <c r="K33" s="620"/>
      <c r="L33" s="620"/>
      <c r="M33" s="620"/>
      <c r="N33" s="621"/>
      <c r="O33" s="368"/>
      <c r="P33" s="14"/>
      <c r="Q33" s="14"/>
    </row>
    <row r="34" spans="2:17" ht="15.75" x14ac:dyDescent="0.25">
      <c r="B34" s="671" t="s">
        <v>437</v>
      </c>
      <c r="C34" s="28"/>
      <c r="D34" s="78"/>
      <c r="E34" s="78"/>
      <c r="F34" s="78"/>
      <c r="G34" s="324">
        <v>100</v>
      </c>
      <c r="H34" s="280">
        <v>100</v>
      </c>
      <c r="I34" s="281"/>
      <c r="J34" s="619"/>
      <c r="K34" s="620"/>
      <c r="L34" s="620"/>
      <c r="M34" s="620"/>
      <c r="N34" s="621"/>
      <c r="O34" s="368"/>
      <c r="P34" s="14"/>
      <c r="Q34" s="14"/>
    </row>
    <row r="35" spans="2:17" ht="15.75" x14ac:dyDescent="0.25">
      <c r="B35" s="429" t="s">
        <v>380</v>
      </c>
      <c r="C35" s="28"/>
      <c r="D35" s="78"/>
      <c r="E35" s="78"/>
      <c r="F35" s="78"/>
      <c r="G35" s="324"/>
      <c r="H35" s="280"/>
      <c r="I35" s="281"/>
      <c r="J35" s="619"/>
      <c r="K35" s="620"/>
      <c r="L35" s="620"/>
      <c r="M35" s="620"/>
      <c r="N35" s="621"/>
      <c r="O35" s="368"/>
      <c r="P35" s="14"/>
      <c r="Q35" s="14"/>
    </row>
    <row r="36" spans="2:17" ht="15.75" x14ac:dyDescent="0.25">
      <c r="B36" s="297" t="s">
        <v>379</v>
      </c>
      <c r="C36" s="28"/>
      <c r="D36" s="78"/>
      <c r="E36" s="78"/>
      <c r="F36" s="78"/>
      <c r="G36" s="324">
        <v>0</v>
      </c>
      <c r="H36" s="280">
        <v>0</v>
      </c>
      <c r="I36" s="281"/>
      <c r="J36" s="741"/>
      <c r="K36" s="742"/>
      <c r="L36" s="742"/>
      <c r="M36" s="742"/>
      <c r="N36" s="742"/>
      <c r="O36" s="368"/>
      <c r="P36" s="14"/>
      <c r="Q36" s="14"/>
    </row>
    <row r="37" spans="2:17" ht="15.75" x14ac:dyDescent="0.25">
      <c r="B37" s="297" t="s">
        <v>378</v>
      </c>
      <c r="C37" s="28"/>
      <c r="D37" s="78"/>
      <c r="E37" s="78"/>
      <c r="F37" s="78"/>
      <c r="G37" s="324">
        <v>0</v>
      </c>
      <c r="H37" s="280">
        <v>0</v>
      </c>
      <c r="I37" s="281"/>
      <c r="J37" s="741"/>
      <c r="K37" s="742"/>
      <c r="L37" s="742"/>
      <c r="M37" s="742"/>
      <c r="N37" s="742"/>
      <c r="O37" s="368"/>
      <c r="P37" s="14"/>
      <c r="Q37" s="14"/>
    </row>
    <row r="38" spans="2:17" ht="15.75" x14ac:dyDescent="0.25">
      <c r="B38" s="38" t="s">
        <v>377</v>
      </c>
      <c r="C38" s="78"/>
      <c r="D38" s="78"/>
      <c r="E38" s="78"/>
      <c r="F38" s="78"/>
      <c r="G38" s="324">
        <v>0</v>
      </c>
      <c r="H38" s="280">
        <v>0</v>
      </c>
      <c r="I38" s="281"/>
      <c r="J38" s="741"/>
      <c r="K38" s="742"/>
      <c r="L38" s="742"/>
      <c r="M38" s="742"/>
      <c r="N38" s="742"/>
      <c r="O38" s="368"/>
      <c r="P38" s="14"/>
      <c r="Q38" s="14"/>
    </row>
    <row r="39" spans="2:17" ht="15.75" x14ac:dyDescent="0.25">
      <c r="B39" s="38" t="s">
        <v>376</v>
      </c>
      <c r="C39" s="78"/>
      <c r="D39" s="78"/>
      <c r="E39" s="78"/>
      <c r="F39" s="78"/>
      <c r="G39" s="324">
        <v>0</v>
      </c>
      <c r="H39" s="280">
        <v>0</v>
      </c>
      <c r="I39" s="422"/>
      <c r="J39" s="741"/>
      <c r="K39" s="742"/>
      <c r="L39" s="742"/>
      <c r="M39" s="742"/>
      <c r="N39" s="742"/>
      <c r="O39" s="368"/>
      <c r="P39" s="14"/>
      <c r="Q39" s="14"/>
    </row>
    <row r="40" spans="2:17" ht="15.75" x14ac:dyDescent="0.25">
      <c r="B40" s="328" t="s">
        <v>375</v>
      </c>
      <c r="C40" s="446"/>
      <c r="D40" s="446"/>
      <c r="E40" s="446"/>
      <c r="F40" s="78"/>
      <c r="G40" s="324">
        <v>0</v>
      </c>
      <c r="H40" s="280">
        <v>0</v>
      </c>
      <c r="I40" s="422"/>
      <c r="J40" s="741"/>
      <c r="K40" s="742"/>
      <c r="L40" s="742"/>
      <c r="M40" s="742"/>
      <c r="N40" s="742"/>
      <c r="O40" s="368"/>
      <c r="P40" s="14"/>
      <c r="Q40" s="14"/>
    </row>
    <row r="41" spans="2:17" ht="15.75" x14ac:dyDescent="0.25">
      <c r="B41" s="38" t="s">
        <v>374</v>
      </c>
      <c r="C41" s="78"/>
      <c r="D41" s="78"/>
      <c r="E41" s="78"/>
      <c r="F41" s="78"/>
      <c r="G41" s="324">
        <v>0</v>
      </c>
      <c r="H41" s="280">
        <v>0</v>
      </c>
      <c r="I41" s="281"/>
      <c r="J41" s="741"/>
      <c r="K41" s="742"/>
      <c r="L41" s="742"/>
      <c r="M41" s="742"/>
      <c r="N41" s="742"/>
      <c r="O41" s="368"/>
      <c r="P41" s="14"/>
      <c r="Q41" s="14"/>
    </row>
    <row r="42" spans="2:17" ht="15.75" x14ac:dyDescent="0.25">
      <c r="B42" s="307" t="s">
        <v>373</v>
      </c>
      <c r="C42" s="78"/>
      <c r="D42" s="78"/>
      <c r="E42" s="78"/>
      <c r="F42" s="78"/>
      <c r="G42" s="324">
        <v>0</v>
      </c>
      <c r="H42" s="280">
        <v>0</v>
      </c>
      <c r="I42" s="281"/>
      <c r="J42" s="741"/>
      <c r="K42" s="742"/>
      <c r="L42" s="742"/>
      <c r="M42" s="742"/>
      <c r="N42" s="742"/>
      <c r="O42" s="368"/>
      <c r="P42" s="14"/>
      <c r="Q42" s="14"/>
    </row>
    <row r="43" spans="2:17" ht="15.75" x14ac:dyDescent="0.25">
      <c r="B43" s="279" t="s">
        <v>122</v>
      </c>
      <c r="C43" s="27"/>
      <c r="D43" s="27"/>
      <c r="E43" s="27"/>
      <c r="F43" s="27"/>
      <c r="G43" s="326">
        <v>5</v>
      </c>
      <c r="H43" s="50">
        <v>5</v>
      </c>
      <c r="I43" s="281"/>
      <c r="J43" s="741"/>
      <c r="K43" s="742"/>
      <c r="L43" s="742"/>
      <c r="M43" s="742"/>
      <c r="N43" s="742"/>
      <c r="O43" s="368"/>
      <c r="P43" s="14"/>
      <c r="Q43" s="14"/>
    </row>
    <row r="44" spans="2:17" ht="15.75" x14ac:dyDescent="0.25">
      <c r="B44" s="277" t="s">
        <v>153</v>
      </c>
      <c r="C44" s="78"/>
      <c r="D44" s="78"/>
      <c r="E44" s="78"/>
      <c r="F44" s="78"/>
      <c r="G44" s="324">
        <v>0</v>
      </c>
      <c r="H44" s="280">
        <v>0</v>
      </c>
      <c r="I44" s="281"/>
      <c r="J44" s="741"/>
      <c r="K44" s="742"/>
      <c r="L44" s="742"/>
      <c r="M44" s="742"/>
      <c r="N44" s="742"/>
      <c r="O44" s="368"/>
      <c r="P44" s="14"/>
      <c r="Q44" s="14"/>
    </row>
    <row r="45" spans="2:17" ht="15.75" x14ac:dyDescent="0.25">
      <c r="B45" s="277" t="s">
        <v>372</v>
      </c>
      <c r="C45" s="78"/>
      <c r="D45" s="78"/>
      <c r="E45" s="78"/>
      <c r="F45" s="78"/>
      <c r="G45" s="324">
        <v>0</v>
      </c>
      <c r="H45" s="280">
        <v>0</v>
      </c>
      <c r="I45" s="422"/>
      <c r="J45" s="741"/>
      <c r="K45" s="742"/>
      <c r="L45" s="742"/>
      <c r="M45" s="742"/>
      <c r="N45" s="742"/>
      <c r="O45" s="368"/>
      <c r="P45" s="14"/>
      <c r="Q45" s="14"/>
    </row>
    <row r="46" spans="2:17" ht="15.75" x14ac:dyDescent="0.25">
      <c r="B46" s="277" t="s">
        <v>371</v>
      </c>
      <c r="C46" s="78"/>
      <c r="D46" s="78"/>
      <c r="E46" s="78"/>
      <c r="F46" s="78"/>
      <c r="G46" s="324">
        <v>0</v>
      </c>
      <c r="H46" s="280">
        <v>0</v>
      </c>
      <c r="I46" s="422"/>
      <c r="J46" s="807"/>
      <c r="K46" s="808"/>
      <c r="L46" s="808"/>
      <c r="M46" s="808"/>
      <c r="N46" s="809"/>
      <c r="O46" s="368"/>
      <c r="P46" s="14"/>
      <c r="Q46" s="14"/>
    </row>
    <row r="47" spans="2:17" ht="15.75" x14ac:dyDescent="0.25">
      <c r="B47" s="277" t="s">
        <v>258</v>
      </c>
      <c r="C47" s="78"/>
      <c r="D47" s="78"/>
      <c r="E47" s="78"/>
      <c r="F47" s="78"/>
      <c r="G47" s="324">
        <v>0</v>
      </c>
      <c r="H47" s="280">
        <v>0</v>
      </c>
      <c r="I47" s="422"/>
      <c r="J47" s="807"/>
      <c r="K47" s="808"/>
      <c r="L47" s="808"/>
      <c r="M47" s="808"/>
      <c r="N47" s="809"/>
      <c r="O47" s="368"/>
      <c r="P47" s="14"/>
      <c r="Q47" s="14"/>
    </row>
    <row r="48" spans="2:17" ht="15.75" x14ac:dyDescent="0.25">
      <c r="B48" s="277" t="s">
        <v>259</v>
      </c>
      <c r="C48" s="78"/>
      <c r="D48" s="78"/>
      <c r="E48" s="78"/>
      <c r="F48" s="78"/>
      <c r="G48" s="324">
        <v>0</v>
      </c>
      <c r="H48" s="280">
        <v>0</v>
      </c>
      <c r="I48" s="422"/>
      <c r="J48" s="807"/>
      <c r="K48" s="808"/>
      <c r="L48" s="808"/>
      <c r="M48" s="808"/>
      <c r="N48" s="809"/>
      <c r="O48" s="368"/>
      <c r="P48" s="14"/>
      <c r="Q48" s="14"/>
    </row>
    <row r="49" spans="2:17" ht="15.75" x14ac:dyDescent="0.25">
      <c r="B49" s="38" t="s">
        <v>370</v>
      </c>
      <c r="C49" s="78"/>
      <c r="D49" s="78"/>
      <c r="E49" s="78"/>
      <c r="F49" s="78"/>
      <c r="G49" s="324">
        <v>0</v>
      </c>
      <c r="H49" s="280">
        <v>0</v>
      </c>
      <c r="I49" s="281">
        <f>G49</f>
        <v>0</v>
      </c>
      <c r="J49" s="741"/>
      <c r="K49" s="742"/>
      <c r="L49" s="742"/>
      <c r="M49" s="742"/>
      <c r="N49" s="742"/>
      <c r="O49" s="368"/>
      <c r="P49" s="14"/>
      <c r="Q49" s="14"/>
    </row>
    <row r="50" spans="2:17" ht="15.75" x14ac:dyDescent="0.25">
      <c r="B50" s="279" t="s">
        <v>436</v>
      </c>
      <c r="C50" s="27"/>
      <c r="D50" s="27"/>
      <c r="E50" s="27"/>
      <c r="F50" s="27"/>
      <c r="G50" s="326">
        <v>0</v>
      </c>
      <c r="H50" s="50">
        <v>0</v>
      </c>
      <c r="I50" s="281">
        <f>G50</f>
        <v>0</v>
      </c>
      <c r="J50" s="741"/>
      <c r="K50" s="742"/>
      <c r="L50" s="742"/>
      <c r="M50" s="742"/>
      <c r="N50" s="742"/>
      <c r="O50" s="368"/>
      <c r="P50" s="14"/>
      <c r="Q50" s="14"/>
    </row>
    <row r="51" spans="2:17" ht="15.75" x14ac:dyDescent="0.25">
      <c r="B51" s="311"/>
      <c r="C51" s="78"/>
      <c r="D51" s="78"/>
      <c r="E51" s="78"/>
      <c r="F51" s="78"/>
      <c r="G51" s="324"/>
      <c r="H51" s="280"/>
      <c r="I51" s="281">
        <f>G51</f>
        <v>0</v>
      </c>
      <c r="J51" s="741"/>
      <c r="K51" s="742"/>
      <c r="L51" s="742"/>
      <c r="M51" s="742"/>
      <c r="N51" s="742"/>
      <c r="O51" s="368"/>
      <c r="P51" s="14"/>
      <c r="Q51" s="14"/>
    </row>
    <row r="52" spans="2:17" ht="16.5" thickBot="1" x14ac:dyDescent="0.3">
      <c r="B52" s="279"/>
      <c r="C52" s="27"/>
      <c r="D52" s="27"/>
      <c r="E52" s="27"/>
      <c r="F52" s="27"/>
      <c r="G52" s="326"/>
      <c r="H52" s="50"/>
      <c r="I52" s="281">
        <f>G52</f>
        <v>0</v>
      </c>
      <c r="J52" s="743"/>
      <c r="K52" s="744"/>
      <c r="L52" s="744"/>
      <c r="M52" s="744"/>
      <c r="N52" s="744"/>
      <c r="O52" s="369"/>
      <c r="P52" s="14"/>
      <c r="Q52" s="14"/>
    </row>
    <row r="53" spans="2:17" ht="15.75" hidden="1" thickBot="1" x14ac:dyDescent="0.25">
      <c r="B53" s="330"/>
      <c r="C53" s="280"/>
      <c r="D53" s="280"/>
      <c r="E53" s="280"/>
      <c r="F53" s="280"/>
      <c r="G53" s="331"/>
      <c r="H53" s="280"/>
      <c r="I53" s="281"/>
      <c r="J53" s="302"/>
      <c r="K53" s="303"/>
      <c r="L53" s="302"/>
      <c r="M53" s="341"/>
      <c r="N53" s="285"/>
      <c r="O53" s="341"/>
    </row>
    <row r="54" spans="2:17" ht="15.75" hidden="1" thickBot="1" x14ac:dyDescent="0.25">
      <c r="B54" s="49"/>
      <c r="C54" s="50"/>
      <c r="D54" s="50"/>
      <c r="E54" s="50"/>
      <c r="F54" s="50"/>
      <c r="G54" s="332"/>
      <c r="H54" s="50"/>
      <c r="I54" s="312"/>
      <c r="J54" s="282"/>
      <c r="K54" s="283"/>
      <c r="L54" s="282"/>
      <c r="M54" s="284"/>
      <c r="N54" s="286"/>
      <c r="O54" s="284"/>
    </row>
    <row r="55" spans="2:17" ht="13.5" hidden="1" thickBot="1" x14ac:dyDescent="0.25">
      <c r="B55" s="287"/>
      <c r="C55" s="288"/>
      <c r="D55" s="288"/>
      <c r="E55" s="288"/>
      <c r="F55" s="288"/>
      <c r="G55" s="286"/>
      <c r="H55" s="288"/>
      <c r="I55" s="284"/>
      <c r="J55" s="282"/>
      <c r="K55" s="283"/>
      <c r="L55" s="282"/>
      <c r="M55" s="284"/>
      <c r="N55" s="286"/>
      <c r="O55" s="284"/>
    </row>
    <row r="56" spans="2:17" ht="13.5" hidden="1" thickBot="1" x14ac:dyDescent="0.25">
      <c r="B56" s="265"/>
      <c r="G56" s="271"/>
      <c r="I56" s="276"/>
      <c r="J56" s="282"/>
      <c r="K56" s="283"/>
      <c r="L56" s="282"/>
      <c r="M56" s="284"/>
      <c r="N56" s="286"/>
      <c r="O56" s="284"/>
    </row>
    <row r="57" spans="2:17" ht="13.5" hidden="1" thickBot="1" x14ac:dyDescent="0.25">
      <c r="B57" s="287"/>
      <c r="C57" s="288"/>
      <c r="D57" s="288"/>
      <c r="E57" s="288"/>
      <c r="F57" s="288"/>
      <c r="G57" s="286"/>
      <c r="H57" s="288"/>
      <c r="I57" s="284"/>
      <c r="J57" s="282"/>
      <c r="K57" s="283"/>
      <c r="L57" s="282"/>
      <c r="M57" s="284"/>
      <c r="N57" s="286"/>
      <c r="O57" s="284"/>
    </row>
    <row r="58" spans="2:17" ht="13.5" hidden="1" thickBot="1" x14ac:dyDescent="0.25">
      <c r="B58" s="265"/>
      <c r="G58" s="271"/>
      <c r="I58" s="276"/>
      <c r="J58" s="282"/>
      <c r="K58" s="283"/>
      <c r="L58" s="282"/>
      <c r="M58" s="284"/>
      <c r="N58" s="286"/>
      <c r="O58" s="284"/>
    </row>
    <row r="59" spans="2:17" ht="13.5" hidden="1" thickBot="1" x14ac:dyDescent="0.25">
      <c r="B59" s="287"/>
      <c r="C59" s="288"/>
      <c r="D59" s="288"/>
      <c r="E59" s="288"/>
      <c r="F59" s="288"/>
      <c r="G59" s="286"/>
      <c r="H59" s="288"/>
      <c r="I59" s="284"/>
      <c r="J59" s="282"/>
      <c r="K59" s="283"/>
      <c r="L59" s="282"/>
      <c r="M59" s="284"/>
      <c r="N59" s="286"/>
      <c r="O59" s="284"/>
    </row>
    <row r="60" spans="2:17" ht="13.5" hidden="1" thickBot="1" x14ac:dyDescent="0.25">
      <c r="B60" s="265"/>
      <c r="G60" s="271"/>
      <c r="I60" s="276"/>
      <c r="J60" s="282"/>
      <c r="K60" s="283"/>
      <c r="L60" s="282"/>
      <c r="M60" s="284"/>
      <c r="N60" s="286"/>
      <c r="O60" s="284"/>
    </row>
    <row r="61" spans="2:17" ht="13.5" hidden="1" thickBot="1" x14ac:dyDescent="0.25">
      <c r="B61" s="287"/>
      <c r="C61" s="288"/>
      <c r="D61" s="288"/>
      <c r="E61" s="288"/>
      <c r="F61" s="288"/>
      <c r="G61" s="286"/>
      <c r="H61" s="288"/>
      <c r="I61" s="284"/>
      <c r="J61" s="282"/>
      <c r="K61" s="283"/>
      <c r="L61" s="282"/>
      <c r="M61" s="284"/>
      <c r="N61" s="286"/>
      <c r="O61" s="284"/>
    </row>
    <row r="62" spans="2:17" ht="13.5" hidden="1" thickBot="1" x14ac:dyDescent="0.25">
      <c r="B62" s="287"/>
      <c r="C62" s="288"/>
      <c r="D62" s="288"/>
      <c r="E62" s="288"/>
      <c r="F62" s="288"/>
      <c r="G62" s="286"/>
      <c r="H62" s="288"/>
      <c r="I62" s="284"/>
      <c r="J62" s="282"/>
      <c r="K62" s="283"/>
      <c r="L62" s="282"/>
      <c r="M62" s="284"/>
      <c r="N62" s="286"/>
      <c r="O62" s="284"/>
    </row>
    <row r="63" spans="2:17" ht="13.5" hidden="1" thickBot="1" x14ac:dyDescent="0.25">
      <c r="B63" s="265"/>
      <c r="G63" s="271"/>
      <c r="I63" s="276"/>
      <c r="J63" s="289"/>
      <c r="K63" s="266"/>
      <c r="L63" s="290"/>
      <c r="M63" s="291"/>
      <c r="N63" s="292"/>
      <c r="O63" s="291"/>
    </row>
    <row r="64" spans="2:17" ht="18.75" customHeight="1" thickBot="1" x14ac:dyDescent="0.3">
      <c r="B64" s="333" t="s">
        <v>69</v>
      </c>
      <c r="C64" s="268"/>
      <c r="D64" s="268"/>
      <c r="E64" s="268"/>
      <c r="F64" s="268"/>
      <c r="G64" s="293">
        <f>SUM(G11:G63)</f>
        <v>1142</v>
      </c>
      <c r="H64" s="293">
        <f>SUM(H11:H63)</f>
        <v>1142</v>
      </c>
      <c r="I64" s="294">
        <f>SUM(I11:I63)</f>
        <v>0</v>
      </c>
      <c r="J64" s="745" t="s">
        <v>69</v>
      </c>
      <c r="K64" s="746"/>
      <c r="L64" s="746"/>
      <c r="M64" s="746"/>
      <c r="N64" s="747"/>
      <c r="O64" s="416">
        <f>SUM(O11:O52)</f>
        <v>7296</v>
      </c>
    </row>
    <row r="65" spans="2:17" ht="18.75" customHeight="1" thickBot="1" x14ac:dyDescent="0.3">
      <c r="B65" s="10"/>
      <c r="E65" s="267" t="s">
        <v>70</v>
      </c>
      <c r="F65" s="269"/>
      <c r="G65" s="646">
        <f>SUM(H64:I64)</f>
        <v>1142</v>
      </c>
      <c r="H65" s="295"/>
      <c r="I65" s="295"/>
      <c r="J65" s="758"/>
      <c r="K65" s="759"/>
      <c r="L65" s="759"/>
      <c r="M65" s="759"/>
      <c r="N65" s="760"/>
    </row>
    <row r="66" spans="2:17" ht="18.75" customHeight="1" x14ac:dyDescent="0.2">
      <c r="P66" s="10"/>
      <c r="Q66" s="10"/>
    </row>
    <row r="67" spans="2:17" ht="18.75" customHeight="1" x14ac:dyDescent="0.25">
      <c r="B67" s="10"/>
      <c r="C67" s="10"/>
      <c r="D67" s="10"/>
      <c r="E67" s="19"/>
      <c r="F67" s="10"/>
      <c r="G67" s="295"/>
      <c r="H67" s="10"/>
      <c r="I67" s="19"/>
      <c r="J67" s="10"/>
      <c r="L67" s="10"/>
      <c r="M67" s="10"/>
      <c r="N67" s="10"/>
      <c r="O67" s="19"/>
      <c r="P67" s="10"/>
      <c r="Q67" s="10"/>
    </row>
    <row r="68" spans="2:17" ht="18.75" customHeight="1" x14ac:dyDescent="0.25">
      <c r="B68" s="10"/>
      <c r="C68" s="10"/>
      <c r="D68" s="10"/>
      <c r="E68" s="10"/>
      <c r="F68" s="11"/>
      <c r="G68" s="645"/>
      <c r="H68" s="295"/>
      <c r="I68" s="295"/>
      <c r="J68" s="10"/>
      <c r="K68" s="10"/>
      <c r="L68" s="10"/>
      <c r="M68" s="10"/>
      <c r="N68" s="10"/>
      <c r="O68" s="10"/>
    </row>
    <row r="69" spans="2:17" ht="18.75" customHeight="1" x14ac:dyDescent="0.2"/>
    <row r="72" spans="2:17" ht="13.5" thickBot="1" x14ac:dyDescent="0.25"/>
    <row r="73" spans="2:17" ht="13.5" hidden="1" thickBot="1" x14ac:dyDescent="0.25"/>
    <row r="74" spans="2:17" ht="13.5" hidden="1" thickBot="1" x14ac:dyDescent="0.25"/>
    <row r="75" spans="2:17" ht="13.5" hidden="1" thickBot="1" x14ac:dyDescent="0.25"/>
    <row r="76" spans="2:17" ht="13.5" hidden="1" thickBot="1" x14ac:dyDescent="0.25"/>
    <row r="77" spans="2:17" ht="13.5" hidden="1" thickBot="1" x14ac:dyDescent="0.25"/>
    <row r="78" spans="2:17" ht="13.5" hidden="1" thickBot="1" x14ac:dyDescent="0.25"/>
    <row r="79" spans="2:17" ht="13.5" hidden="1" thickBot="1" x14ac:dyDescent="0.25"/>
    <row r="80" spans="2:17" ht="13.5" hidden="1" thickBot="1" x14ac:dyDescent="0.25"/>
    <row r="81" spans="2:17" ht="13.5" hidden="1" thickBot="1" x14ac:dyDescent="0.25"/>
    <row r="82" spans="2:17" ht="13.5" hidden="1" thickBot="1" x14ac:dyDescent="0.25">
      <c r="P82" t="s">
        <v>16</v>
      </c>
    </row>
    <row r="83" spans="2:17" ht="12.75" customHeight="1" x14ac:dyDescent="0.2">
      <c r="B83" s="763" t="s">
        <v>228</v>
      </c>
      <c r="C83" s="764"/>
      <c r="D83" s="764"/>
      <c r="E83" s="764"/>
      <c r="F83" s="765"/>
      <c r="G83" s="440" t="s">
        <v>5</v>
      </c>
      <c r="H83" s="755" t="s">
        <v>55</v>
      </c>
      <c r="I83" s="756"/>
      <c r="J83" s="748" t="s">
        <v>223</v>
      </c>
      <c r="K83" s="749"/>
      <c r="L83" s="749"/>
      <c r="M83" s="749"/>
      <c r="N83" s="749"/>
      <c r="O83" s="439" t="s">
        <v>5</v>
      </c>
    </row>
    <row r="84" spans="2:17" ht="13.5" customHeight="1" thickBot="1" x14ac:dyDescent="0.25">
      <c r="B84" s="766"/>
      <c r="C84" s="767"/>
      <c r="D84" s="767"/>
      <c r="E84" s="767"/>
      <c r="F84" s="768"/>
      <c r="G84" s="391" t="s">
        <v>56</v>
      </c>
      <c r="H84" s="4" t="s">
        <v>42</v>
      </c>
      <c r="I84" s="392" t="s">
        <v>57</v>
      </c>
      <c r="J84" s="750"/>
      <c r="K84" s="751"/>
      <c r="L84" s="751"/>
      <c r="M84" s="751"/>
      <c r="N84" s="751"/>
      <c r="O84" s="371" t="s">
        <v>7</v>
      </c>
      <c r="P84" s="4"/>
      <c r="Q84" s="4"/>
    </row>
    <row r="85" spans="2:17" ht="15.75" x14ac:dyDescent="0.25">
      <c r="B85" s="375" t="s">
        <v>71</v>
      </c>
      <c r="C85" s="393"/>
      <c r="D85" s="72"/>
      <c r="E85" s="72"/>
      <c r="F85" s="72"/>
      <c r="G85" s="377"/>
      <c r="H85" s="72"/>
      <c r="I85" s="378"/>
      <c r="J85" s="752"/>
      <c r="K85" s="753"/>
      <c r="L85" s="753"/>
      <c r="M85" s="753"/>
      <c r="N85" s="753"/>
      <c r="O85" s="317"/>
    </row>
    <row r="86" spans="2:17" ht="30.6" customHeight="1" x14ac:dyDescent="0.25">
      <c r="B86" s="769" t="s">
        <v>260</v>
      </c>
      <c r="C86" s="770"/>
      <c r="D86" s="770"/>
      <c r="E86" s="770"/>
      <c r="F86" s="771"/>
      <c r="G86" s="324">
        <v>35</v>
      </c>
      <c r="H86" s="280">
        <v>35</v>
      </c>
      <c r="I86" s="396"/>
      <c r="J86" s="761"/>
      <c r="K86" s="762"/>
      <c r="L86" s="762"/>
      <c r="M86" s="762"/>
      <c r="N86" s="762"/>
      <c r="O86" s="367"/>
      <c r="P86" s="14"/>
      <c r="Q86" s="14"/>
    </row>
    <row r="87" spans="2:17" ht="15.75" x14ac:dyDescent="0.25">
      <c r="B87" s="68" t="s">
        <v>72</v>
      </c>
      <c r="C87" s="69"/>
      <c r="D87" s="78"/>
      <c r="E87" s="78"/>
      <c r="F87" s="78"/>
      <c r="G87" s="324">
        <v>5</v>
      </c>
      <c r="H87" s="280">
        <v>5</v>
      </c>
      <c r="I87" s="396"/>
      <c r="J87" s="754"/>
      <c r="K87" s="742"/>
      <c r="L87" s="742"/>
      <c r="M87" s="742"/>
      <c r="N87" s="742"/>
      <c r="O87" s="368"/>
      <c r="P87" s="14"/>
      <c r="Q87" s="14"/>
    </row>
    <row r="88" spans="2:17" ht="15.75" x14ac:dyDescent="0.25">
      <c r="B88" s="69" t="s">
        <v>73</v>
      </c>
      <c r="C88" s="69"/>
      <c r="D88" s="78"/>
      <c r="E88" s="78"/>
      <c r="F88" s="78"/>
      <c r="G88" s="324">
        <v>3</v>
      </c>
      <c r="H88" s="280">
        <f>G88</f>
        <v>3</v>
      </c>
      <c r="I88" s="396"/>
      <c r="J88" s="754"/>
      <c r="K88" s="742"/>
      <c r="L88" s="742"/>
      <c r="M88" s="742"/>
      <c r="N88" s="742"/>
      <c r="O88" s="368"/>
      <c r="P88" s="14"/>
      <c r="Q88" s="14"/>
    </row>
    <row r="89" spans="2:17" ht="15.75" x14ac:dyDescent="0.25">
      <c r="B89" s="68" t="s">
        <v>74</v>
      </c>
      <c r="C89" s="28"/>
      <c r="D89" s="27"/>
      <c r="E89" s="27"/>
      <c r="F89" s="27"/>
      <c r="G89" s="326">
        <v>175</v>
      </c>
      <c r="H89" s="280">
        <v>175</v>
      </c>
      <c r="I89" s="395"/>
      <c r="J89" s="754"/>
      <c r="K89" s="742"/>
      <c r="L89" s="742"/>
      <c r="M89" s="742"/>
      <c r="N89" s="742"/>
      <c r="O89" s="368"/>
      <c r="P89" s="14"/>
      <c r="Q89" s="14"/>
    </row>
    <row r="90" spans="2:17" ht="15.75" x14ac:dyDescent="0.25">
      <c r="B90" s="69" t="s">
        <v>49</v>
      </c>
      <c r="C90" s="78"/>
      <c r="D90" s="78"/>
      <c r="E90" s="78"/>
      <c r="F90" s="78"/>
      <c r="G90" s="324">
        <v>2</v>
      </c>
      <c r="H90" s="280">
        <f>G90</f>
        <v>2</v>
      </c>
      <c r="I90" s="396"/>
      <c r="J90" s="754"/>
      <c r="K90" s="742"/>
      <c r="L90" s="742"/>
      <c r="M90" s="742"/>
      <c r="N90" s="742"/>
      <c r="O90" s="368"/>
      <c r="P90" s="14"/>
      <c r="Q90" s="14"/>
    </row>
    <row r="91" spans="2:17" ht="15.75" x14ac:dyDescent="0.25">
      <c r="B91" s="68" t="s">
        <v>112</v>
      </c>
      <c r="C91" s="69"/>
      <c r="D91" s="78"/>
      <c r="E91" s="78"/>
      <c r="F91" s="78"/>
      <c r="G91" s="334">
        <v>3</v>
      </c>
      <c r="H91" s="280">
        <v>3</v>
      </c>
      <c r="I91" s="396"/>
      <c r="J91" s="754"/>
      <c r="K91" s="742"/>
      <c r="L91" s="742"/>
      <c r="M91" s="742"/>
      <c r="N91" s="742"/>
      <c r="O91" s="368"/>
      <c r="P91" s="14"/>
      <c r="Q91" s="14"/>
    </row>
    <row r="92" spans="2:17" ht="15.75" x14ac:dyDescent="0.25">
      <c r="B92" s="69" t="s">
        <v>234</v>
      </c>
      <c r="C92" s="69"/>
      <c r="D92" s="51"/>
      <c r="E92" s="78"/>
      <c r="F92" s="78"/>
      <c r="G92" s="335">
        <v>5</v>
      </c>
      <c r="H92" s="280">
        <v>5</v>
      </c>
      <c r="I92" s="396"/>
      <c r="J92" s="754"/>
      <c r="K92" s="742"/>
      <c r="L92" s="742"/>
      <c r="M92" s="742"/>
      <c r="N92" s="742"/>
      <c r="O92" s="368"/>
      <c r="P92" s="14"/>
      <c r="Q92" s="14"/>
    </row>
    <row r="93" spans="2:17" ht="15.75" x14ac:dyDescent="0.25">
      <c r="B93" s="68" t="s">
        <v>241</v>
      </c>
      <c r="C93" s="68"/>
      <c r="D93" s="27"/>
      <c r="E93" s="27"/>
      <c r="F93" s="27"/>
      <c r="G93" s="326">
        <v>0</v>
      </c>
      <c r="H93" s="425">
        <v>0</v>
      </c>
      <c r="I93" s="395"/>
      <c r="J93" s="807"/>
      <c r="K93" s="808"/>
      <c r="L93" s="808"/>
      <c r="M93" s="808"/>
      <c r="N93" s="809"/>
      <c r="O93" s="368"/>
      <c r="P93" s="14"/>
      <c r="Q93" s="14"/>
    </row>
    <row r="94" spans="2:17" ht="15.75" x14ac:dyDescent="0.25">
      <c r="B94" s="437" t="s">
        <v>435</v>
      </c>
      <c r="C94" s="194"/>
      <c r="D94" s="70"/>
      <c r="E94" s="70"/>
      <c r="F94" s="435" t="s">
        <v>434</v>
      </c>
      <c r="G94" s="434">
        <v>150</v>
      </c>
      <c r="H94" s="280">
        <v>150</v>
      </c>
      <c r="I94" s="396"/>
      <c r="J94" s="754"/>
      <c r="K94" s="742"/>
      <c r="L94" s="742"/>
      <c r="M94" s="742"/>
      <c r="N94" s="742"/>
      <c r="O94" s="368"/>
      <c r="P94" s="14"/>
      <c r="Q94" s="14"/>
    </row>
    <row r="95" spans="2:17" ht="15.75" x14ac:dyDescent="0.25">
      <c r="B95" s="397"/>
      <c r="C95" s="70"/>
      <c r="D95" s="70"/>
      <c r="E95" s="70"/>
      <c r="F95" s="435"/>
      <c r="G95" s="515">
        <v>0</v>
      </c>
      <c r="H95" s="337">
        <v>0</v>
      </c>
      <c r="I95" s="395"/>
      <c r="J95" s="754"/>
      <c r="K95" s="742"/>
      <c r="L95" s="742"/>
      <c r="M95" s="742"/>
      <c r="N95" s="742"/>
      <c r="O95" s="368"/>
      <c r="P95" s="14"/>
      <c r="Q95" s="14"/>
    </row>
    <row r="96" spans="2:17" ht="15.75" x14ac:dyDescent="0.25">
      <c r="B96" s="397"/>
      <c r="C96" s="70"/>
      <c r="D96" s="70"/>
      <c r="E96" s="70"/>
      <c r="F96" s="435"/>
      <c r="G96" s="431">
        <v>0</v>
      </c>
      <c r="H96" s="248">
        <v>0</v>
      </c>
      <c r="I96" s="398"/>
      <c r="J96" s="754"/>
      <c r="K96" s="742"/>
      <c r="L96" s="742"/>
      <c r="M96" s="742"/>
      <c r="N96" s="742"/>
      <c r="O96" s="368"/>
      <c r="P96" s="14"/>
      <c r="Q96" s="14"/>
    </row>
    <row r="97" spans="2:17" ht="15.75" x14ac:dyDescent="0.25">
      <c r="B97" s="68"/>
      <c r="C97" s="27"/>
      <c r="D97" s="27"/>
      <c r="E97" s="27"/>
      <c r="F97" s="514"/>
      <c r="G97" s="326">
        <v>0</v>
      </c>
      <c r="H97" s="50">
        <v>0</v>
      </c>
      <c r="I97" s="395"/>
      <c r="J97" s="754"/>
      <c r="K97" s="742"/>
      <c r="L97" s="742"/>
      <c r="M97" s="742"/>
      <c r="N97" s="742"/>
      <c r="O97" s="368"/>
      <c r="P97" s="14"/>
      <c r="Q97" s="14"/>
    </row>
    <row r="98" spans="2:17" ht="15.75" x14ac:dyDescent="0.25">
      <c r="B98" s="69"/>
      <c r="C98" s="78"/>
      <c r="D98" s="432"/>
      <c r="E98" s="432"/>
      <c r="F98" s="433"/>
      <c r="G98" s="336"/>
      <c r="H98" s="280"/>
      <c r="I98" s="394"/>
      <c r="J98" s="754"/>
      <c r="K98" s="742"/>
      <c r="L98" s="742"/>
      <c r="M98" s="742"/>
      <c r="N98" s="742"/>
      <c r="O98" s="368"/>
      <c r="P98" s="14"/>
      <c r="Q98" s="14"/>
    </row>
    <row r="99" spans="2:17" ht="15.75" x14ac:dyDescent="0.25">
      <c r="B99" s="820"/>
      <c r="C99" s="821"/>
      <c r="D99" s="821"/>
      <c r="E99" s="821"/>
      <c r="F99" s="822"/>
      <c r="G99" s="336"/>
      <c r="H99" s="280"/>
      <c r="I99" s="394"/>
      <c r="J99" s="754"/>
      <c r="K99" s="742"/>
      <c r="L99" s="742"/>
      <c r="M99" s="742"/>
      <c r="N99" s="742"/>
      <c r="O99" s="368"/>
      <c r="P99" s="14"/>
      <c r="Q99" s="14"/>
    </row>
    <row r="100" spans="2:17" ht="15.75" x14ac:dyDescent="0.25">
      <c r="B100" s="823"/>
      <c r="C100" s="824"/>
      <c r="D100" s="824"/>
      <c r="E100" s="824"/>
      <c r="F100" s="825"/>
      <c r="G100" s="324"/>
      <c r="H100" s="280"/>
      <c r="I100" s="396">
        <f>G100</f>
        <v>0</v>
      </c>
      <c r="J100" s="754"/>
      <c r="K100" s="742"/>
      <c r="L100" s="742"/>
      <c r="M100" s="742"/>
      <c r="N100" s="742"/>
      <c r="O100" s="368"/>
      <c r="P100" s="14"/>
      <c r="Q100" s="14"/>
    </row>
    <row r="101" spans="2:17" ht="15.75" x14ac:dyDescent="0.25">
      <c r="B101" s="820"/>
      <c r="C101" s="821"/>
      <c r="D101" s="821"/>
      <c r="E101" s="821"/>
      <c r="F101" s="822"/>
      <c r="G101" s="335"/>
      <c r="H101" s="280"/>
      <c r="I101" s="396">
        <f>G101</f>
        <v>0</v>
      </c>
      <c r="J101" s="754"/>
      <c r="K101" s="742"/>
      <c r="L101" s="742"/>
      <c r="M101" s="742"/>
      <c r="N101" s="742"/>
      <c r="O101" s="373"/>
      <c r="P101" s="14"/>
      <c r="Q101" s="14"/>
    </row>
    <row r="102" spans="2:17" ht="15.75" x14ac:dyDescent="0.25">
      <c r="B102" s="738"/>
      <c r="C102" s="739"/>
      <c r="D102" s="739"/>
      <c r="E102" s="739"/>
      <c r="F102" s="740"/>
      <c r="G102" s="329"/>
      <c r="H102" s="419"/>
      <c r="I102" s="420">
        <f>G102</f>
        <v>0</v>
      </c>
      <c r="J102" s="754"/>
      <c r="K102" s="742"/>
      <c r="L102" s="742"/>
      <c r="M102" s="742"/>
      <c r="N102" s="742"/>
      <c r="O102" s="373"/>
      <c r="P102" s="14"/>
      <c r="Q102" s="14"/>
    </row>
    <row r="103" spans="2:17" ht="16.5" thickBot="1" x14ac:dyDescent="0.3">
      <c r="B103" s="738"/>
      <c r="C103" s="739"/>
      <c r="D103" s="739"/>
      <c r="E103" s="739"/>
      <c r="F103" s="740"/>
      <c r="G103" s="326"/>
      <c r="H103" s="50"/>
      <c r="I103" s="299">
        <f>G103</f>
        <v>0</v>
      </c>
      <c r="J103" s="799"/>
      <c r="K103" s="800"/>
      <c r="L103" s="800"/>
      <c r="M103" s="800"/>
      <c r="N103" s="800"/>
      <c r="O103" s="374"/>
      <c r="P103" s="14"/>
      <c r="Q103" s="14"/>
    </row>
    <row r="104" spans="2:17" ht="16.5" thickBot="1" x14ac:dyDescent="0.3">
      <c r="B104" s="338" t="s">
        <v>75</v>
      </c>
      <c r="C104" s="339"/>
      <c r="D104" s="339"/>
      <c r="E104" s="339"/>
      <c r="F104" s="339"/>
      <c r="G104" s="340">
        <f>SUM(G86:G103)</f>
        <v>378</v>
      </c>
      <c r="H104" s="313">
        <f>SUM(H86:H103)</f>
        <v>378</v>
      </c>
      <c r="I104" s="372">
        <f>SUM(I86:I103)</f>
        <v>0</v>
      </c>
      <c r="J104" s="801" t="s">
        <v>227</v>
      </c>
      <c r="K104" s="802"/>
      <c r="L104" s="802"/>
      <c r="M104" s="802"/>
      <c r="N104" s="802"/>
      <c r="O104" s="416">
        <f>SUM(O85:O103)</f>
        <v>0</v>
      </c>
    </row>
    <row r="105" spans="2:17" ht="13.5" thickBot="1" x14ac:dyDescent="0.25">
      <c r="B105" s="265"/>
    </row>
    <row r="106" spans="2:17" ht="16.5" thickBot="1" x14ac:dyDescent="0.3">
      <c r="B106" s="385" t="s">
        <v>76</v>
      </c>
      <c r="C106" s="386"/>
      <c r="D106" s="386"/>
      <c r="E106" s="387"/>
      <c r="F106" s="387"/>
      <c r="G106" s="388" t="s">
        <v>5</v>
      </c>
      <c r="H106" s="389" t="s">
        <v>41</v>
      </c>
      <c r="I106" s="390" t="s">
        <v>57</v>
      </c>
      <c r="J106" s="790" t="s">
        <v>223</v>
      </c>
      <c r="K106" s="791"/>
      <c r="L106" s="791"/>
      <c r="M106" s="791"/>
      <c r="N106" s="792"/>
      <c r="O106" s="441" t="s">
        <v>7</v>
      </c>
    </row>
    <row r="107" spans="2:17" ht="31.9" customHeight="1" x14ac:dyDescent="0.25">
      <c r="B107" s="772" t="s">
        <v>261</v>
      </c>
      <c r="C107" s="773"/>
      <c r="D107" s="773"/>
      <c r="E107" s="773"/>
      <c r="F107" s="774"/>
      <c r="G107" s="447">
        <v>30</v>
      </c>
      <c r="H107" s="448">
        <v>30</v>
      </c>
      <c r="I107" s="449"/>
      <c r="J107" s="789"/>
      <c r="K107" s="762"/>
      <c r="L107" s="762"/>
      <c r="M107" s="762"/>
      <c r="N107" s="762"/>
      <c r="O107" s="399"/>
      <c r="P107" s="14"/>
      <c r="Q107" s="14"/>
    </row>
    <row r="108" spans="2:17" ht="15.75" x14ac:dyDescent="0.25">
      <c r="B108" s="277" t="s">
        <v>49</v>
      </c>
      <c r="C108" s="78"/>
      <c r="D108" s="78"/>
      <c r="E108" s="78"/>
      <c r="F108" s="310"/>
      <c r="G108" s="324">
        <v>6</v>
      </c>
      <c r="H108" s="78">
        <v>6</v>
      </c>
      <c r="I108" s="396"/>
      <c r="J108" s="789"/>
      <c r="K108" s="762"/>
      <c r="L108" s="762"/>
      <c r="M108" s="762"/>
      <c r="N108" s="762"/>
      <c r="O108" s="370"/>
      <c r="P108" s="14"/>
      <c r="Q108" s="14"/>
    </row>
    <row r="109" spans="2:17" ht="15.75" x14ac:dyDescent="0.25">
      <c r="B109" s="277" t="s">
        <v>262</v>
      </c>
      <c r="C109" s="78"/>
      <c r="D109" s="78"/>
      <c r="E109" s="78"/>
      <c r="F109" s="450"/>
      <c r="G109" s="324">
        <v>3</v>
      </c>
      <c r="H109" s="78">
        <v>3</v>
      </c>
      <c r="I109" s="396"/>
      <c r="J109" s="807"/>
      <c r="K109" s="808"/>
      <c r="L109" s="808"/>
      <c r="M109" s="808"/>
      <c r="N109" s="809"/>
      <c r="O109" s="368"/>
      <c r="P109" s="14"/>
      <c r="Q109" s="14"/>
    </row>
    <row r="110" spans="2:17" ht="15.75" x14ac:dyDescent="0.25">
      <c r="B110" s="277" t="s">
        <v>433</v>
      </c>
      <c r="C110" s="78"/>
      <c r="D110" s="78"/>
      <c r="E110" s="78"/>
      <c r="F110" s="78"/>
      <c r="G110" s="324">
        <v>10</v>
      </c>
      <c r="H110" s="78">
        <v>10</v>
      </c>
      <c r="I110" s="396"/>
      <c r="J110" s="644"/>
      <c r="K110" s="643"/>
      <c r="L110" s="643"/>
      <c r="M110" s="643"/>
      <c r="N110" s="618"/>
      <c r="O110" s="368"/>
      <c r="P110" s="14"/>
      <c r="Q110" s="14"/>
    </row>
    <row r="111" spans="2:17" ht="15.75" x14ac:dyDescent="0.25">
      <c r="B111" s="277" t="s">
        <v>432</v>
      </c>
      <c r="C111" s="78"/>
      <c r="D111" s="78"/>
      <c r="E111" s="78"/>
      <c r="F111" s="78"/>
      <c r="G111" s="324">
        <v>4</v>
      </c>
      <c r="H111" s="78">
        <v>4</v>
      </c>
      <c r="I111" s="396"/>
      <c r="J111" s="644"/>
      <c r="K111" s="643"/>
      <c r="L111" s="643"/>
      <c r="M111" s="643"/>
      <c r="N111" s="618"/>
      <c r="O111" s="368"/>
      <c r="P111" s="14"/>
      <c r="Q111" s="14"/>
    </row>
    <row r="112" spans="2:17" ht="15.75" x14ac:dyDescent="0.25">
      <c r="B112" s="277" t="s">
        <v>369</v>
      </c>
      <c r="C112" s="78"/>
      <c r="D112" s="78"/>
      <c r="E112" s="78"/>
      <c r="F112" s="78"/>
      <c r="G112" s="324">
        <v>100</v>
      </c>
      <c r="H112" s="78">
        <v>100</v>
      </c>
      <c r="I112" s="396"/>
      <c r="J112" s="810"/>
      <c r="K112" s="811"/>
      <c r="L112" s="811"/>
      <c r="M112" s="811"/>
      <c r="N112" s="812"/>
      <c r="O112" s="368"/>
      <c r="P112" s="14"/>
      <c r="Q112" s="14"/>
    </row>
    <row r="113" spans="2:17" ht="15.75" x14ac:dyDescent="0.25">
      <c r="B113" s="277" t="s">
        <v>368</v>
      </c>
      <c r="C113" s="78"/>
      <c r="D113" s="78"/>
      <c r="E113" s="78"/>
      <c r="F113" s="78"/>
      <c r="G113" s="324">
        <v>0</v>
      </c>
      <c r="H113" s="78">
        <v>0</v>
      </c>
      <c r="I113" s="396">
        <v>0</v>
      </c>
      <c r="J113" s="741"/>
      <c r="K113" s="742"/>
      <c r="L113" s="742"/>
      <c r="M113" s="742"/>
      <c r="N113" s="742"/>
      <c r="O113" s="368"/>
      <c r="P113" s="14"/>
      <c r="Q113" s="14"/>
    </row>
    <row r="114" spans="2:17" ht="15" x14ac:dyDescent="0.2">
      <c r="B114" s="301" t="s">
        <v>367</v>
      </c>
      <c r="C114" s="270"/>
      <c r="D114" s="270"/>
      <c r="E114" s="270"/>
      <c r="F114" s="296"/>
      <c r="G114" s="342">
        <v>0</v>
      </c>
      <c r="H114" s="78">
        <v>0</v>
      </c>
      <c r="I114" s="278">
        <f>G114</f>
        <v>0</v>
      </c>
      <c r="J114" s="741"/>
      <c r="K114" s="742"/>
      <c r="L114" s="742"/>
      <c r="M114" s="742"/>
      <c r="N114" s="742"/>
      <c r="O114" s="383"/>
      <c r="P114" s="14"/>
      <c r="Q114" s="14"/>
    </row>
    <row r="115" spans="2:17" ht="15" x14ac:dyDescent="0.2">
      <c r="B115" s="642" t="s">
        <v>366</v>
      </c>
      <c r="C115" s="14"/>
      <c r="D115" s="14"/>
      <c r="E115" s="14"/>
      <c r="F115" s="14"/>
      <c r="G115" s="641">
        <v>0</v>
      </c>
      <c r="H115" s="27">
        <v>0</v>
      </c>
      <c r="I115" s="417"/>
      <c r="J115" s="622"/>
      <c r="K115" s="623"/>
      <c r="L115" s="623"/>
      <c r="M115" s="623"/>
      <c r="N115" s="623"/>
      <c r="O115" s="384"/>
      <c r="P115" s="14"/>
      <c r="Q115" s="14"/>
    </row>
    <row r="116" spans="2:17" ht="15.75" thickBot="1" x14ac:dyDescent="0.25">
      <c r="B116" s="642" t="s">
        <v>365</v>
      </c>
      <c r="C116" s="14"/>
      <c r="D116" s="14"/>
      <c r="E116" s="14"/>
      <c r="F116" s="14"/>
      <c r="G116" s="641">
        <v>0</v>
      </c>
      <c r="H116" s="27">
        <v>0</v>
      </c>
      <c r="I116" s="417"/>
      <c r="J116" s="622"/>
      <c r="K116" s="623"/>
      <c r="L116" s="623"/>
      <c r="M116" s="623"/>
      <c r="N116" s="623"/>
      <c r="O116" s="384"/>
      <c r="P116" s="14"/>
      <c r="Q116" s="14"/>
    </row>
    <row r="117" spans="2:17" ht="15.75" thickBot="1" x14ac:dyDescent="0.3">
      <c r="B117" s="345" t="s">
        <v>77</v>
      </c>
      <c r="C117" s="346"/>
      <c r="D117" s="346"/>
      <c r="E117" s="346"/>
      <c r="F117" s="346"/>
      <c r="G117" s="340">
        <f>SUM(G107:G116)</f>
        <v>153</v>
      </c>
      <c r="H117" s="313">
        <f>SUM(H107:H116)</f>
        <v>153</v>
      </c>
      <c r="I117" s="418">
        <f>SUM(I107:I116)</f>
        <v>0</v>
      </c>
      <c r="J117" s="801" t="s">
        <v>226</v>
      </c>
      <c r="K117" s="802"/>
      <c r="L117" s="802"/>
      <c r="M117" s="802"/>
      <c r="N117" s="802"/>
      <c r="O117" s="305"/>
    </row>
    <row r="119" spans="2:17" ht="13.5" thickBot="1" x14ac:dyDescent="0.25"/>
    <row r="120" spans="2:17" ht="16.5" thickBot="1" x14ac:dyDescent="0.3">
      <c r="B120" s="375" t="s">
        <v>78</v>
      </c>
      <c r="C120" s="376"/>
      <c r="D120" s="376"/>
      <c r="E120" s="72"/>
      <c r="F120" s="72"/>
      <c r="G120" s="404" t="s">
        <v>5</v>
      </c>
      <c r="H120" s="402" t="s">
        <v>43</v>
      </c>
      <c r="I120" s="403" t="s">
        <v>57</v>
      </c>
      <c r="J120" s="790" t="s">
        <v>223</v>
      </c>
      <c r="K120" s="791"/>
      <c r="L120" s="791"/>
      <c r="M120" s="791"/>
      <c r="N120" s="792"/>
      <c r="O120" s="441" t="s">
        <v>7</v>
      </c>
    </row>
    <row r="121" spans="2:17" ht="15" x14ac:dyDescent="0.2">
      <c r="B121" s="69" t="s">
        <v>364</v>
      </c>
      <c r="C121" s="78"/>
      <c r="D121" s="78"/>
      <c r="E121" s="78"/>
      <c r="F121" s="78"/>
      <c r="G121" s="343">
        <v>15</v>
      </c>
      <c r="H121" s="78">
        <v>15</v>
      </c>
      <c r="I121" s="379"/>
      <c r="J121" s="789"/>
      <c r="K121" s="762"/>
      <c r="L121" s="762"/>
      <c r="M121" s="762"/>
      <c r="N121" s="762"/>
      <c r="O121" s="399"/>
      <c r="P121" s="14"/>
      <c r="Q121" s="14"/>
    </row>
    <row r="122" spans="2:17" ht="15" x14ac:dyDescent="0.2">
      <c r="B122" s="68" t="s">
        <v>363</v>
      </c>
      <c r="C122" s="27"/>
      <c r="D122" s="27"/>
      <c r="E122" s="27"/>
      <c r="F122" s="27"/>
      <c r="G122" s="640">
        <v>119</v>
      </c>
      <c r="H122" s="78">
        <f>G122</f>
        <v>119</v>
      </c>
      <c r="I122" s="380"/>
      <c r="J122" s="789"/>
      <c r="K122" s="762"/>
      <c r="L122" s="762"/>
      <c r="M122" s="762"/>
      <c r="N122" s="762"/>
      <c r="O122" s="367"/>
      <c r="P122" s="14"/>
      <c r="Q122" s="14"/>
    </row>
    <row r="123" spans="2:17" ht="15.75" thickBot="1" x14ac:dyDescent="0.25">
      <c r="B123" s="381"/>
      <c r="C123" s="28"/>
      <c r="D123" s="28"/>
      <c r="E123" s="28"/>
      <c r="F123" s="28"/>
      <c r="G123" s="344"/>
      <c r="H123" s="78">
        <f>G123</f>
        <v>0</v>
      </c>
      <c r="I123" s="382"/>
      <c r="J123" s="805"/>
      <c r="K123" s="806"/>
      <c r="L123" s="806"/>
      <c r="M123" s="806"/>
      <c r="N123" s="806"/>
      <c r="O123" s="401"/>
      <c r="P123" s="14"/>
      <c r="Q123" s="14"/>
    </row>
    <row r="124" spans="2:17" ht="15.75" thickBot="1" x14ac:dyDescent="0.3">
      <c r="B124" s="345" t="s">
        <v>79</v>
      </c>
      <c r="C124" s="400"/>
      <c r="D124" s="346"/>
      <c r="E124" s="346"/>
      <c r="F124" s="346"/>
      <c r="G124" s="347">
        <f>SUM(G121:G123)</f>
        <v>134</v>
      </c>
      <c r="H124" s="313">
        <f>SUM(H121:H123)</f>
        <v>134</v>
      </c>
      <c r="I124" s="314">
        <f>SUM(I121:I123)</f>
        <v>0</v>
      </c>
      <c r="J124" s="801" t="s">
        <v>225</v>
      </c>
      <c r="K124" s="802"/>
      <c r="L124" s="802"/>
      <c r="M124" s="802"/>
      <c r="N124" s="802"/>
      <c r="O124" s="308">
        <f>SUM(O121:O123)</f>
        <v>0</v>
      </c>
    </row>
    <row r="125" spans="2:17" ht="13.5" thickBot="1" x14ac:dyDescent="0.25">
      <c r="B125" s="265"/>
    </row>
    <row r="126" spans="2:17" ht="16.5" thickBot="1" x14ac:dyDescent="0.3">
      <c r="B126" s="385" t="s">
        <v>80</v>
      </c>
      <c r="C126" s="363"/>
      <c r="D126" s="363"/>
      <c r="E126" s="363"/>
      <c r="F126" s="363"/>
      <c r="G126" s="405" t="s">
        <v>5</v>
      </c>
      <c r="H126" s="406" t="s">
        <v>224</v>
      </c>
      <c r="I126" s="407" t="s">
        <v>57</v>
      </c>
      <c r="J126" s="790" t="s">
        <v>223</v>
      </c>
      <c r="K126" s="791"/>
      <c r="L126" s="791"/>
      <c r="M126" s="791"/>
      <c r="N126" s="792"/>
      <c r="O126" s="441" t="s">
        <v>7</v>
      </c>
    </row>
    <row r="127" spans="2:17" ht="15.75" x14ac:dyDescent="0.25">
      <c r="B127" s="49"/>
      <c r="C127" s="1" t="s">
        <v>81</v>
      </c>
      <c r="D127" s="50"/>
      <c r="E127" s="50"/>
      <c r="F127" s="50"/>
      <c r="G127" s="348">
        <f>G64</f>
        <v>1142</v>
      </c>
      <c r="H127" s="639">
        <f>H64</f>
        <v>1142</v>
      </c>
      <c r="I127" s="408">
        <f>I64</f>
        <v>0</v>
      </c>
      <c r="J127" s="813"/>
      <c r="K127" s="814"/>
      <c r="L127" s="814"/>
      <c r="M127" s="814"/>
      <c r="N127" s="814"/>
      <c r="O127" s="421">
        <f>O64</f>
        <v>7296</v>
      </c>
    </row>
    <row r="128" spans="2:17" ht="15.75" x14ac:dyDescent="0.25">
      <c r="B128" s="330"/>
      <c r="C128" s="349" t="s">
        <v>82</v>
      </c>
      <c r="D128" s="280"/>
      <c r="E128" s="280"/>
      <c r="F128" s="280"/>
      <c r="G128" s="350">
        <f>G104</f>
        <v>378</v>
      </c>
      <c r="H128" s="638">
        <f>H104</f>
        <v>378</v>
      </c>
      <c r="I128" s="409">
        <f>I104</f>
        <v>0</v>
      </c>
      <c r="J128" s="815"/>
      <c r="K128" s="816"/>
      <c r="L128" s="816"/>
      <c r="M128" s="816"/>
      <c r="N128" s="816"/>
      <c r="O128" s="422">
        <f>O104</f>
        <v>0</v>
      </c>
    </row>
    <row r="129" spans="2:16" ht="15.75" x14ac:dyDescent="0.25">
      <c r="B129" s="49"/>
      <c r="C129" s="1" t="s">
        <v>83</v>
      </c>
      <c r="D129" s="50"/>
      <c r="E129" s="50"/>
      <c r="F129" s="50"/>
      <c r="G129" s="351">
        <f>G117</f>
        <v>153</v>
      </c>
      <c r="H129" s="637">
        <f>H117</f>
        <v>153</v>
      </c>
      <c r="I129" s="410">
        <f>I117</f>
        <v>0</v>
      </c>
      <c r="J129" s="815"/>
      <c r="K129" s="816"/>
      <c r="L129" s="816"/>
      <c r="M129" s="816"/>
      <c r="N129" s="816"/>
      <c r="O129" s="422">
        <f>O124</f>
        <v>0</v>
      </c>
    </row>
    <row r="130" spans="2:16" ht="16.5" thickBot="1" x14ac:dyDescent="0.3">
      <c r="B130" s="436"/>
      <c r="C130" s="352" t="s">
        <v>84</v>
      </c>
      <c r="D130" s="353"/>
      <c r="E130" s="353"/>
      <c r="F130" s="353"/>
      <c r="G130" s="354">
        <f>G124</f>
        <v>134</v>
      </c>
      <c r="H130" s="636">
        <f>H124</f>
        <v>134</v>
      </c>
      <c r="I130" s="411">
        <f>I124</f>
        <v>0</v>
      </c>
      <c r="J130" s="795"/>
      <c r="K130" s="796"/>
      <c r="L130" s="796"/>
      <c r="M130" s="796"/>
      <c r="N130" s="796"/>
      <c r="O130" s="423">
        <f>O124</f>
        <v>0</v>
      </c>
    </row>
    <row r="131" spans="2:16" ht="15.75" x14ac:dyDescent="0.25">
      <c r="B131" s="49"/>
      <c r="C131" s="355" t="s">
        <v>85</v>
      </c>
      <c r="D131" s="50"/>
      <c r="E131" s="50"/>
      <c r="F131" s="50"/>
      <c r="G131" s="304">
        <f>SUM(G127:G130)</f>
        <v>1807</v>
      </c>
      <c r="H131" s="635">
        <f>SUM(H127:H130)</f>
        <v>1807</v>
      </c>
      <c r="I131" s="412">
        <f>SUM(I127:I130)</f>
        <v>0</v>
      </c>
      <c r="J131" s="797" t="s">
        <v>85</v>
      </c>
      <c r="K131" s="798"/>
      <c r="L131" s="798"/>
      <c r="M131" s="798"/>
      <c r="N131" s="798"/>
      <c r="O131" s="424">
        <f>SUM(O127:O130)</f>
        <v>7296</v>
      </c>
    </row>
    <row r="132" spans="2:16" ht="15.75" x14ac:dyDescent="0.25">
      <c r="B132" s="356"/>
      <c r="C132" s="357"/>
      <c r="D132" s="358"/>
      <c r="E132" s="358"/>
      <c r="F132" s="358"/>
      <c r="G132" s="359"/>
      <c r="H132" s="634"/>
      <c r="I132" s="413"/>
      <c r="J132" s="741"/>
      <c r="K132" s="742"/>
      <c r="L132" s="742"/>
      <c r="M132" s="742"/>
      <c r="N132" s="742"/>
      <c r="O132" s="415"/>
    </row>
    <row r="133" spans="2:16" ht="16.5" thickBot="1" x14ac:dyDescent="0.3">
      <c r="B133" s="356"/>
      <c r="C133" s="357" t="s">
        <v>235</v>
      </c>
      <c r="D133" s="358"/>
      <c r="E133" s="358"/>
      <c r="F133" s="358"/>
      <c r="G133" s="315">
        <v>200</v>
      </c>
      <c r="H133" s="633">
        <v>200</v>
      </c>
      <c r="I133" s="413"/>
      <c r="J133" s="799"/>
      <c r="K133" s="800"/>
      <c r="L133" s="800"/>
      <c r="M133" s="800"/>
      <c r="N133" s="800"/>
      <c r="O133" s="415"/>
    </row>
    <row r="134" spans="2:16" ht="16.5" thickBot="1" x14ac:dyDescent="0.3">
      <c r="B134" s="360" t="s">
        <v>107</v>
      </c>
      <c r="C134" s="361"/>
      <c r="D134" s="362"/>
      <c r="E134" s="363"/>
      <c r="F134" s="363"/>
      <c r="G134" s="316">
        <f>G131 -G133</f>
        <v>1607</v>
      </c>
      <c r="H134" s="316">
        <f>H131-H133</f>
        <v>1607</v>
      </c>
      <c r="I134" s="414">
        <f>I131</f>
        <v>0</v>
      </c>
      <c r="J134" s="803"/>
      <c r="K134" s="804"/>
      <c r="L134" s="804"/>
      <c r="M134" s="804"/>
      <c r="N134" s="804"/>
      <c r="O134" s="305"/>
    </row>
    <row r="135" spans="2:16" hidden="1" x14ac:dyDescent="0.2">
      <c r="B135" s="265"/>
      <c r="G135" s="271"/>
      <c r="I135" s="632"/>
      <c r="J135" s="302"/>
      <c r="K135" s="303"/>
      <c r="L135" s="302"/>
      <c r="M135" s="303"/>
      <c r="N135" s="625"/>
      <c r="O135" s="303"/>
      <c r="P135" s="624"/>
    </row>
    <row r="136" spans="2:16" hidden="1" x14ac:dyDescent="0.2">
      <c r="B136" s="287"/>
      <c r="C136" s="288"/>
      <c r="D136" s="288"/>
      <c r="E136" s="288"/>
      <c r="F136" s="288"/>
      <c r="G136" s="286"/>
      <c r="H136" s="288"/>
      <c r="I136" s="283"/>
      <c r="J136" s="282"/>
      <c r="K136" s="283"/>
      <c r="L136" s="282"/>
      <c r="M136" s="283"/>
      <c r="N136" s="300"/>
      <c r="O136" s="283"/>
      <c r="P136" s="288"/>
    </row>
    <row r="137" spans="2:16" hidden="1" x14ac:dyDescent="0.2">
      <c r="B137" s="265"/>
      <c r="G137" s="271"/>
      <c r="I137" s="632"/>
      <c r="J137" s="282"/>
      <c r="K137" s="283"/>
      <c r="L137" s="282"/>
      <c r="M137" s="283"/>
      <c r="N137" s="300"/>
      <c r="O137" s="283"/>
      <c r="P137" s="288"/>
    </row>
    <row r="138" spans="2:16" hidden="1" x14ac:dyDescent="0.2">
      <c r="B138" s="287"/>
      <c r="C138" s="288"/>
      <c r="D138" s="288"/>
      <c r="E138" s="288"/>
      <c r="F138" s="288"/>
      <c r="G138" s="286"/>
      <c r="H138" s="288"/>
      <c r="I138" s="283"/>
      <c r="J138" s="282"/>
      <c r="K138" s="283"/>
      <c r="L138" s="282"/>
      <c r="M138" s="283"/>
      <c r="N138" s="300"/>
      <c r="O138" s="283"/>
      <c r="P138" s="288"/>
    </row>
    <row r="139" spans="2:16" hidden="1" x14ac:dyDescent="0.2">
      <c r="B139" s="265"/>
      <c r="G139" s="271"/>
      <c r="I139" s="632"/>
      <c r="J139" s="282"/>
      <c r="K139" s="283"/>
      <c r="L139" s="282"/>
      <c r="M139" s="283"/>
      <c r="N139" s="300"/>
      <c r="O139" s="283"/>
      <c r="P139" s="288"/>
    </row>
    <row r="140" spans="2:16" hidden="1" x14ac:dyDescent="0.2">
      <c r="B140" s="287"/>
      <c r="C140" s="288"/>
      <c r="D140" s="288"/>
      <c r="E140" s="288"/>
      <c r="F140" s="288"/>
      <c r="G140" s="286"/>
      <c r="H140" s="288"/>
      <c r="I140" s="283"/>
      <c r="J140" s="282"/>
      <c r="K140" s="283"/>
      <c r="L140" s="282"/>
      <c r="M140" s="283"/>
      <c r="N140" s="300"/>
      <c r="O140" s="283"/>
      <c r="P140" s="288"/>
    </row>
    <row r="141" spans="2:16" hidden="1" x14ac:dyDescent="0.2">
      <c r="B141" s="265"/>
      <c r="G141" s="271"/>
      <c r="I141" s="632"/>
      <c r="J141" s="282"/>
      <c r="K141" s="283"/>
      <c r="L141" s="282"/>
      <c r="M141" s="283"/>
      <c r="N141" s="300"/>
      <c r="O141" s="283"/>
      <c r="P141" s="288"/>
    </row>
    <row r="142" spans="2:16" hidden="1" x14ac:dyDescent="0.2">
      <c r="B142" s="287"/>
      <c r="C142" s="288"/>
      <c r="D142" s="288"/>
      <c r="E142" s="288"/>
      <c r="F142" s="288"/>
      <c r="G142" s="286"/>
      <c r="H142" s="288"/>
      <c r="I142" s="283"/>
      <c r="J142" s="282"/>
      <c r="K142" s="283"/>
      <c r="L142" s="282"/>
      <c r="M142" s="283"/>
      <c r="N142" s="300"/>
      <c r="O142" s="283"/>
      <c r="P142" s="288"/>
    </row>
    <row r="143" spans="2:16" hidden="1" x14ac:dyDescent="0.2">
      <c r="B143" s="287"/>
      <c r="C143" s="288"/>
      <c r="D143" s="288"/>
      <c r="E143" s="288"/>
      <c r="F143" s="288"/>
      <c r="G143" s="286"/>
      <c r="H143" s="288"/>
      <c r="I143" s="283"/>
      <c r="J143" s="282"/>
      <c r="K143" s="283"/>
      <c r="L143" s="282"/>
      <c r="M143" s="283"/>
      <c r="N143" s="300"/>
      <c r="O143" s="283"/>
      <c r="P143" s="288"/>
    </row>
    <row r="144" spans="2:16" hidden="1" x14ac:dyDescent="0.2">
      <c r="B144" s="265"/>
      <c r="G144" s="271"/>
      <c r="I144" s="632"/>
      <c r="J144" s="289"/>
      <c r="K144" s="266"/>
      <c r="L144" s="290"/>
      <c r="M144" s="630"/>
      <c r="N144" s="631"/>
      <c r="O144" s="630"/>
      <c r="P144" s="629"/>
    </row>
    <row r="145" spans="2:15" x14ac:dyDescent="0.2">
      <c r="B145" s="426" t="s">
        <v>431</v>
      </c>
      <c r="C145" s="427"/>
      <c r="D145" s="427"/>
      <c r="E145" s="427"/>
      <c r="G145" s="10"/>
      <c r="H145" s="10"/>
      <c r="I145" s="10"/>
      <c r="O145" s="428">
        <f>G134+O134</f>
        <v>1607</v>
      </c>
    </row>
    <row r="146" spans="2:15" x14ac:dyDescent="0.2">
      <c r="C146" s="757" t="s">
        <v>213</v>
      </c>
      <c r="D146" s="757"/>
      <c r="E146" s="364">
        <v>45611</v>
      </c>
      <c r="F146" s="309"/>
      <c r="G146" s="309" t="s">
        <v>14</v>
      </c>
      <c r="H146" s="364">
        <v>45632</v>
      </c>
      <c r="I146" s="8"/>
      <c r="L146" s="8"/>
    </row>
  </sheetData>
  <mergeCells count="99">
    <mergeCell ref="J93:N93"/>
    <mergeCell ref="B101:F101"/>
    <mergeCell ref="B99:F99"/>
    <mergeCell ref="B100:F100"/>
    <mergeCell ref="J40:N40"/>
    <mergeCell ref="J41:N41"/>
    <mergeCell ref="J90:N90"/>
    <mergeCell ref="J92:N92"/>
    <mergeCell ref="J100:N100"/>
    <mergeCell ref="J101:N101"/>
    <mergeCell ref="B23:F23"/>
    <mergeCell ref="J31:N31"/>
    <mergeCell ref="J46:N46"/>
    <mergeCell ref="J47:N47"/>
    <mergeCell ref="J48:N48"/>
    <mergeCell ref="J103:N103"/>
    <mergeCell ref="J104:N104"/>
    <mergeCell ref="J95:N95"/>
    <mergeCell ref="J99:N99"/>
    <mergeCell ref="J96:N96"/>
    <mergeCell ref="J97:N97"/>
    <mergeCell ref="J134:N134"/>
    <mergeCell ref="J123:N123"/>
    <mergeCell ref="J124:N124"/>
    <mergeCell ref="J109:N109"/>
    <mergeCell ref="J112:N112"/>
    <mergeCell ref="J126:N126"/>
    <mergeCell ref="J127:N127"/>
    <mergeCell ref="J128:N128"/>
    <mergeCell ref="J129:N129"/>
    <mergeCell ref="J130:N130"/>
    <mergeCell ref="J131:N131"/>
    <mergeCell ref="J132:N132"/>
    <mergeCell ref="J133:N133"/>
    <mergeCell ref="J121:N121"/>
    <mergeCell ref="J122:N122"/>
    <mergeCell ref="J22:N22"/>
    <mergeCell ref="J36:N36"/>
    <mergeCell ref="J39:N39"/>
    <mergeCell ref="J37:N37"/>
    <mergeCell ref="J26:N26"/>
    <mergeCell ref="J27:N27"/>
    <mergeCell ref="J25:N25"/>
    <mergeCell ref="J30:N30"/>
    <mergeCell ref="J106:N106"/>
    <mergeCell ref="J107:N107"/>
    <mergeCell ref="J120:N120"/>
    <mergeCell ref="J113:N113"/>
    <mergeCell ref="J114:N114"/>
    <mergeCell ref="J108:N108"/>
    <mergeCell ref="J117:N117"/>
    <mergeCell ref="J17:N17"/>
    <mergeCell ref="J18:N18"/>
    <mergeCell ref="J19:N19"/>
    <mergeCell ref="J20:N20"/>
    <mergeCell ref="J21:N21"/>
    <mergeCell ref="B7:I8"/>
    <mergeCell ref="J7:O8"/>
    <mergeCell ref="J9:N10"/>
    <mergeCell ref="J11:N11"/>
    <mergeCell ref="J12:N12"/>
    <mergeCell ref="J14:N14"/>
    <mergeCell ref="J15:N15"/>
    <mergeCell ref="J16:N16"/>
    <mergeCell ref="B12:F12"/>
    <mergeCell ref="H9:I9"/>
    <mergeCell ref="J13:N13"/>
    <mergeCell ref="C146:D146"/>
    <mergeCell ref="J28:N28"/>
    <mergeCell ref="J29:N29"/>
    <mergeCell ref="J38:N38"/>
    <mergeCell ref="J49:N49"/>
    <mergeCell ref="J50:N50"/>
    <mergeCell ref="J51:N51"/>
    <mergeCell ref="J42:N42"/>
    <mergeCell ref="J43:N43"/>
    <mergeCell ref="J44:N44"/>
    <mergeCell ref="J87:N87"/>
    <mergeCell ref="J65:N65"/>
    <mergeCell ref="J86:N86"/>
    <mergeCell ref="B83:F84"/>
    <mergeCell ref="B86:F86"/>
    <mergeCell ref="B107:F107"/>
    <mergeCell ref="B102:F102"/>
    <mergeCell ref="B103:F103"/>
    <mergeCell ref="J23:N23"/>
    <mergeCell ref="J24:N24"/>
    <mergeCell ref="J52:N52"/>
    <mergeCell ref="J64:N64"/>
    <mergeCell ref="J83:N84"/>
    <mergeCell ref="J85:N85"/>
    <mergeCell ref="J45:N45"/>
    <mergeCell ref="J98:N98"/>
    <mergeCell ref="J89:N89"/>
    <mergeCell ref="J91:N91"/>
    <mergeCell ref="J88:N88"/>
    <mergeCell ref="J94:N94"/>
    <mergeCell ref="H83:I83"/>
    <mergeCell ref="J102:N102"/>
  </mergeCells>
  <pageMargins left="0.47244094488188981" right="0.39370078740157483" top="0.98425196850393704" bottom="0.98425196850393704" header="0.51181102362204722" footer="0.51181102362204722"/>
  <pageSetup paperSize="9" scale="68" firstPageNumber="0" fitToHeight="2" orientation="portrait" r:id="rId1"/>
  <headerFooter alignWithMargins="0"/>
  <rowBreaks count="1" manualBreakCount="1"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C725E-F474-4749-8784-00EE5028B516}">
  <sheetPr>
    <pageSetUpPr fitToPage="1"/>
  </sheetPr>
  <dimension ref="A1:G67"/>
  <sheetViews>
    <sheetView zoomScale="90" zoomScaleNormal="90" workbookViewId="0">
      <selection activeCell="F66" sqref="F66"/>
    </sheetView>
  </sheetViews>
  <sheetFormatPr defaultColWidth="11.5703125" defaultRowHeight="12.75" x14ac:dyDescent="0.2"/>
  <cols>
    <col min="1" max="1" width="7" style="63" customWidth="1"/>
    <col min="2" max="2" width="8.5703125" style="52" customWidth="1"/>
    <col min="3" max="3" width="30.5703125" style="52" customWidth="1"/>
    <col min="4" max="4" width="14.42578125" style="52" customWidth="1"/>
    <col min="5" max="5" width="13.28515625" style="52" customWidth="1"/>
    <col min="6" max="6" width="14.28515625" style="52" customWidth="1"/>
    <col min="7" max="7" width="15.42578125" style="52" customWidth="1"/>
    <col min="8" max="256" width="11.5703125" style="52"/>
    <col min="257" max="257" width="7" style="52" customWidth="1"/>
    <col min="258" max="258" width="8.5703125" style="52" customWidth="1"/>
    <col min="259" max="259" width="30.5703125" style="52" customWidth="1"/>
    <col min="260" max="260" width="14.42578125" style="52" customWidth="1"/>
    <col min="261" max="261" width="13.28515625" style="52" customWidth="1"/>
    <col min="262" max="262" width="14" style="52" customWidth="1"/>
    <col min="263" max="263" width="15.42578125" style="52" customWidth="1"/>
    <col min="264" max="512" width="11.5703125" style="52"/>
    <col min="513" max="513" width="7" style="52" customWidth="1"/>
    <col min="514" max="514" width="8.5703125" style="52" customWidth="1"/>
    <col min="515" max="515" width="30.5703125" style="52" customWidth="1"/>
    <col min="516" max="516" width="14.42578125" style="52" customWidth="1"/>
    <col min="517" max="517" width="13.28515625" style="52" customWidth="1"/>
    <col min="518" max="518" width="14" style="52" customWidth="1"/>
    <col min="519" max="519" width="15.42578125" style="52" customWidth="1"/>
    <col min="520" max="768" width="11.5703125" style="52"/>
    <col min="769" max="769" width="7" style="52" customWidth="1"/>
    <col min="770" max="770" width="8.5703125" style="52" customWidth="1"/>
    <col min="771" max="771" width="30.5703125" style="52" customWidth="1"/>
    <col min="772" max="772" width="14.42578125" style="52" customWidth="1"/>
    <col min="773" max="773" width="13.28515625" style="52" customWidth="1"/>
    <col min="774" max="774" width="14" style="52" customWidth="1"/>
    <col min="775" max="775" width="15.42578125" style="52" customWidth="1"/>
    <col min="776" max="1024" width="11.5703125" style="52"/>
    <col min="1025" max="1025" width="7" style="52" customWidth="1"/>
    <col min="1026" max="1026" width="8.5703125" style="52" customWidth="1"/>
    <col min="1027" max="1027" width="30.5703125" style="52" customWidth="1"/>
    <col min="1028" max="1028" width="14.42578125" style="52" customWidth="1"/>
    <col min="1029" max="1029" width="13.28515625" style="52" customWidth="1"/>
    <col min="1030" max="1030" width="14" style="52" customWidth="1"/>
    <col min="1031" max="1031" width="15.42578125" style="52" customWidth="1"/>
    <col min="1032" max="1280" width="11.5703125" style="52"/>
    <col min="1281" max="1281" width="7" style="52" customWidth="1"/>
    <col min="1282" max="1282" width="8.5703125" style="52" customWidth="1"/>
    <col min="1283" max="1283" width="30.5703125" style="52" customWidth="1"/>
    <col min="1284" max="1284" width="14.42578125" style="52" customWidth="1"/>
    <col min="1285" max="1285" width="13.28515625" style="52" customWidth="1"/>
    <col min="1286" max="1286" width="14" style="52" customWidth="1"/>
    <col min="1287" max="1287" width="15.42578125" style="52" customWidth="1"/>
    <col min="1288" max="1536" width="11.5703125" style="52"/>
    <col min="1537" max="1537" width="7" style="52" customWidth="1"/>
    <col min="1538" max="1538" width="8.5703125" style="52" customWidth="1"/>
    <col min="1539" max="1539" width="30.5703125" style="52" customWidth="1"/>
    <col min="1540" max="1540" width="14.42578125" style="52" customWidth="1"/>
    <col min="1541" max="1541" width="13.28515625" style="52" customWidth="1"/>
    <col min="1542" max="1542" width="14" style="52" customWidth="1"/>
    <col min="1543" max="1543" width="15.42578125" style="52" customWidth="1"/>
    <col min="1544" max="1792" width="11.5703125" style="52"/>
    <col min="1793" max="1793" width="7" style="52" customWidth="1"/>
    <col min="1794" max="1794" width="8.5703125" style="52" customWidth="1"/>
    <col min="1795" max="1795" width="30.5703125" style="52" customWidth="1"/>
    <col min="1796" max="1796" width="14.42578125" style="52" customWidth="1"/>
    <col min="1797" max="1797" width="13.28515625" style="52" customWidth="1"/>
    <col min="1798" max="1798" width="14" style="52" customWidth="1"/>
    <col min="1799" max="1799" width="15.42578125" style="52" customWidth="1"/>
    <col min="1800" max="2048" width="11.5703125" style="52"/>
    <col min="2049" max="2049" width="7" style="52" customWidth="1"/>
    <col min="2050" max="2050" width="8.5703125" style="52" customWidth="1"/>
    <col min="2051" max="2051" width="30.5703125" style="52" customWidth="1"/>
    <col min="2052" max="2052" width="14.42578125" style="52" customWidth="1"/>
    <col min="2053" max="2053" width="13.28515625" style="52" customWidth="1"/>
    <col min="2054" max="2054" width="14" style="52" customWidth="1"/>
    <col min="2055" max="2055" width="15.42578125" style="52" customWidth="1"/>
    <col min="2056" max="2304" width="11.5703125" style="52"/>
    <col min="2305" max="2305" width="7" style="52" customWidth="1"/>
    <col min="2306" max="2306" width="8.5703125" style="52" customWidth="1"/>
    <col min="2307" max="2307" width="30.5703125" style="52" customWidth="1"/>
    <col min="2308" max="2308" width="14.42578125" style="52" customWidth="1"/>
    <col min="2309" max="2309" width="13.28515625" style="52" customWidth="1"/>
    <col min="2310" max="2310" width="14" style="52" customWidth="1"/>
    <col min="2311" max="2311" width="15.42578125" style="52" customWidth="1"/>
    <col min="2312" max="2560" width="11.5703125" style="52"/>
    <col min="2561" max="2561" width="7" style="52" customWidth="1"/>
    <col min="2562" max="2562" width="8.5703125" style="52" customWidth="1"/>
    <col min="2563" max="2563" width="30.5703125" style="52" customWidth="1"/>
    <col min="2564" max="2564" width="14.42578125" style="52" customWidth="1"/>
    <col min="2565" max="2565" width="13.28515625" style="52" customWidth="1"/>
    <col min="2566" max="2566" width="14" style="52" customWidth="1"/>
    <col min="2567" max="2567" width="15.42578125" style="52" customWidth="1"/>
    <col min="2568" max="2816" width="11.5703125" style="52"/>
    <col min="2817" max="2817" width="7" style="52" customWidth="1"/>
    <col min="2818" max="2818" width="8.5703125" style="52" customWidth="1"/>
    <col min="2819" max="2819" width="30.5703125" style="52" customWidth="1"/>
    <col min="2820" max="2820" width="14.42578125" style="52" customWidth="1"/>
    <col min="2821" max="2821" width="13.28515625" style="52" customWidth="1"/>
    <col min="2822" max="2822" width="14" style="52" customWidth="1"/>
    <col min="2823" max="2823" width="15.42578125" style="52" customWidth="1"/>
    <col min="2824" max="3072" width="11.5703125" style="52"/>
    <col min="3073" max="3073" width="7" style="52" customWidth="1"/>
    <col min="3074" max="3074" width="8.5703125" style="52" customWidth="1"/>
    <col min="3075" max="3075" width="30.5703125" style="52" customWidth="1"/>
    <col min="3076" max="3076" width="14.42578125" style="52" customWidth="1"/>
    <col min="3077" max="3077" width="13.28515625" style="52" customWidth="1"/>
    <col min="3078" max="3078" width="14" style="52" customWidth="1"/>
    <col min="3079" max="3079" width="15.42578125" style="52" customWidth="1"/>
    <col min="3080" max="3328" width="11.5703125" style="52"/>
    <col min="3329" max="3329" width="7" style="52" customWidth="1"/>
    <col min="3330" max="3330" width="8.5703125" style="52" customWidth="1"/>
    <col min="3331" max="3331" width="30.5703125" style="52" customWidth="1"/>
    <col min="3332" max="3332" width="14.42578125" style="52" customWidth="1"/>
    <col min="3333" max="3333" width="13.28515625" style="52" customWidth="1"/>
    <col min="3334" max="3334" width="14" style="52" customWidth="1"/>
    <col min="3335" max="3335" width="15.42578125" style="52" customWidth="1"/>
    <col min="3336" max="3584" width="11.5703125" style="52"/>
    <col min="3585" max="3585" width="7" style="52" customWidth="1"/>
    <col min="3586" max="3586" width="8.5703125" style="52" customWidth="1"/>
    <col min="3587" max="3587" width="30.5703125" style="52" customWidth="1"/>
    <col min="3588" max="3588" width="14.42578125" style="52" customWidth="1"/>
    <col min="3589" max="3589" width="13.28515625" style="52" customWidth="1"/>
    <col min="3590" max="3590" width="14" style="52" customWidth="1"/>
    <col min="3591" max="3591" width="15.42578125" style="52" customWidth="1"/>
    <col min="3592" max="3840" width="11.5703125" style="52"/>
    <col min="3841" max="3841" width="7" style="52" customWidth="1"/>
    <col min="3842" max="3842" width="8.5703125" style="52" customWidth="1"/>
    <col min="3843" max="3843" width="30.5703125" style="52" customWidth="1"/>
    <col min="3844" max="3844" width="14.42578125" style="52" customWidth="1"/>
    <col min="3845" max="3845" width="13.28515625" style="52" customWidth="1"/>
    <col min="3846" max="3846" width="14" style="52" customWidth="1"/>
    <col min="3847" max="3847" width="15.42578125" style="52" customWidth="1"/>
    <col min="3848" max="4096" width="11.5703125" style="52"/>
    <col min="4097" max="4097" width="7" style="52" customWidth="1"/>
    <col min="4098" max="4098" width="8.5703125" style="52" customWidth="1"/>
    <col min="4099" max="4099" width="30.5703125" style="52" customWidth="1"/>
    <col min="4100" max="4100" width="14.42578125" style="52" customWidth="1"/>
    <col min="4101" max="4101" width="13.28515625" style="52" customWidth="1"/>
    <col min="4102" max="4102" width="14" style="52" customWidth="1"/>
    <col min="4103" max="4103" width="15.42578125" style="52" customWidth="1"/>
    <col min="4104" max="4352" width="11.5703125" style="52"/>
    <col min="4353" max="4353" width="7" style="52" customWidth="1"/>
    <col min="4354" max="4354" width="8.5703125" style="52" customWidth="1"/>
    <col min="4355" max="4355" width="30.5703125" style="52" customWidth="1"/>
    <col min="4356" max="4356" width="14.42578125" style="52" customWidth="1"/>
    <col min="4357" max="4357" width="13.28515625" style="52" customWidth="1"/>
    <col min="4358" max="4358" width="14" style="52" customWidth="1"/>
    <col min="4359" max="4359" width="15.42578125" style="52" customWidth="1"/>
    <col min="4360" max="4608" width="11.5703125" style="52"/>
    <col min="4609" max="4609" width="7" style="52" customWidth="1"/>
    <col min="4610" max="4610" width="8.5703125" style="52" customWidth="1"/>
    <col min="4611" max="4611" width="30.5703125" style="52" customWidth="1"/>
    <col min="4612" max="4612" width="14.42578125" style="52" customWidth="1"/>
    <col min="4613" max="4613" width="13.28515625" style="52" customWidth="1"/>
    <col min="4614" max="4614" width="14" style="52" customWidth="1"/>
    <col min="4615" max="4615" width="15.42578125" style="52" customWidth="1"/>
    <col min="4616" max="4864" width="11.5703125" style="52"/>
    <col min="4865" max="4865" width="7" style="52" customWidth="1"/>
    <col min="4866" max="4866" width="8.5703125" style="52" customWidth="1"/>
    <col min="4867" max="4867" width="30.5703125" style="52" customWidth="1"/>
    <col min="4868" max="4868" width="14.42578125" style="52" customWidth="1"/>
    <col min="4869" max="4869" width="13.28515625" style="52" customWidth="1"/>
    <col min="4870" max="4870" width="14" style="52" customWidth="1"/>
    <col min="4871" max="4871" width="15.42578125" style="52" customWidth="1"/>
    <col min="4872" max="5120" width="11.5703125" style="52"/>
    <col min="5121" max="5121" width="7" style="52" customWidth="1"/>
    <col min="5122" max="5122" width="8.5703125" style="52" customWidth="1"/>
    <col min="5123" max="5123" width="30.5703125" style="52" customWidth="1"/>
    <col min="5124" max="5124" width="14.42578125" style="52" customWidth="1"/>
    <col min="5125" max="5125" width="13.28515625" style="52" customWidth="1"/>
    <col min="5126" max="5126" width="14" style="52" customWidth="1"/>
    <col min="5127" max="5127" width="15.42578125" style="52" customWidth="1"/>
    <col min="5128" max="5376" width="11.5703125" style="52"/>
    <col min="5377" max="5377" width="7" style="52" customWidth="1"/>
    <col min="5378" max="5378" width="8.5703125" style="52" customWidth="1"/>
    <col min="5379" max="5379" width="30.5703125" style="52" customWidth="1"/>
    <col min="5380" max="5380" width="14.42578125" style="52" customWidth="1"/>
    <col min="5381" max="5381" width="13.28515625" style="52" customWidth="1"/>
    <col min="5382" max="5382" width="14" style="52" customWidth="1"/>
    <col min="5383" max="5383" width="15.42578125" style="52" customWidth="1"/>
    <col min="5384" max="5632" width="11.5703125" style="52"/>
    <col min="5633" max="5633" width="7" style="52" customWidth="1"/>
    <col min="5634" max="5634" width="8.5703125" style="52" customWidth="1"/>
    <col min="5635" max="5635" width="30.5703125" style="52" customWidth="1"/>
    <col min="5636" max="5636" width="14.42578125" style="52" customWidth="1"/>
    <col min="5637" max="5637" width="13.28515625" style="52" customWidth="1"/>
    <col min="5638" max="5638" width="14" style="52" customWidth="1"/>
    <col min="5639" max="5639" width="15.42578125" style="52" customWidth="1"/>
    <col min="5640" max="5888" width="11.5703125" style="52"/>
    <col min="5889" max="5889" width="7" style="52" customWidth="1"/>
    <col min="5890" max="5890" width="8.5703125" style="52" customWidth="1"/>
    <col min="5891" max="5891" width="30.5703125" style="52" customWidth="1"/>
    <col min="5892" max="5892" width="14.42578125" style="52" customWidth="1"/>
    <col min="5893" max="5893" width="13.28515625" style="52" customWidth="1"/>
    <col min="5894" max="5894" width="14" style="52" customWidth="1"/>
    <col min="5895" max="5895" width="15.42578125" style="52" customWidth="1"/>
    <col min="5896" max="6144" width="11.5703125" style="52"/>
    <col min="6145" max="6145" width="7" style="52" customWidth="1"/>
    <col min="6146" max="6146" width="8.5703125" style="52" customWidth="1"/>
    <col min="6147" max="6147" width="30.5703125" style="52" customWidth="1"/>
    <col min="6148" max="6148" width="14.42578125" style="52" customWidth="1"/>
    <col min="6149" max="6149" width="13.28515625" style="52" customWidth="1"/>
    <col min="6150" max="6150" width="14" style="52" customWidth="1"/>
    <col min="6151" max="6151" width="15.42578125" style="52" customWidth="1"/>
    <col min="6152" max="6400" width="11.5703125" style="52"/>
    <col min="6401" max="6401" width="7" style="52" customWidth="1"/>
    <col min="6402" max="6402" width="8.5703125" style="52" customWidth="1"/>
    <col min="6403" max="6403" width="30.5703125" style="52" customWidth="1"/>
    <col min="6404" max="6404" width="14.42578125" style="52" customWidth="1"/>
    <col min="6405" max="6405" width="13.28515625" style="52" customWidth="1"/>
    <col min="6406" max="6406" width="14" style="52" customWidth="1"/>
    <col min="6407" max="6407" width="15.42578125" style="52" customWidth="1"/>
    <col min="6408" max="6656" width="11.5703125" style="52"/>
    <col min="6657" max="6657" width="7" style="52" customWidth="1"/>
    <col min="6658" max="6658" width="8.5703125" style="52" customWidth="1"/>
    <col min="6659" max="6659" width="30.5703125" style="52" customWidth="1"/>
    <col min="6660" max="6660" width="14.42578125" style="52" customWidth="1"/>
    <col min="6661" max="6661" width="13.28515625" style="52" customWidth="1"/>
    <col min="6662" max="6662" width="14" style="52" customWidth="1"/>
    <col min="6663" max="6663" width="15.42578125" style="52" customWidth="1"/>
    <col min="6664" max="6912" width="11.5703125" style="52"/>
    <col min="6913" max="6913" width="7" style="52" customWidth="1"/>
    <col min="6914" max="6914" width="8.5703125" style="52" customWidth="1"/>
    <col min="6915" max="6915" width="30.5703125" style="52" customWidth="1"/>
    <col min="6916" max="6916" width="14.42578125" style="52" customWidth="1"/>
    <col min="6917" max="6917" width="13.28515625" style="52" customWidth="1"/>
    <col min="6918" max="6918" width="14" style="52" customWidth="1"/>
    <col min="6919" max="6919" width="15.42578125" style="52" customWidth="1"/>
    <col min="6920" max="7168" width="11.5703125" style="52"/>
    <col min="7169" max="7169" width="7" style="52" customWidth="1"/>
    <col min="7170" max="7170" width="8.5703125" style="52" customWidth="1"/>
    <col min="7171" max="7171" width="30.5703125" style="52" customWidth="1"/>
    <col min="7172" max="7172" width="14.42578125" style="52" customWidth="1"/>
    <col min="7173" max="7173" width="13.28515625" style="52" customWidth="1"/>
    <col min="7174" max="7174" width="14" style="52" customWidth="1"/>
    <col min="7175" max="7175" width="15.42578125" style="52" customWidth="1"/>
    <col min="7176" max="7424" width="11.5703125" style="52"/>
    <col min="7425" max="7425" width="7" style="52" customWidth="1"/>
    <col min="7426" max="7426" width="8.5703125" style="52" customWidth="1"/>
    <col min="7427" max="7427" width="30.5703125" style="52" customWidth="1"/>
    <col min="7428" max="7428" width="14.42578125" style="52" customWidth="1"/>
    <col min="7429" max="7429" width="13.28515625" style="52" customWidth="1"/>
    <col min="7430" max="7430" width="14" style="52" customWidth="1"/>
    <col min="7431" max="7431" width="15.42578125" style="52" customWidth="1"/>
    <col min="7432" max="7680" width="11.5703125" style="52"/>
    <col min="7681" max="7681" width="7" style="52" customWidth="1"/>
    <col min="7682" max="7682" width="8.5703125" style="52" customWidth="1"/>
    <col min="7683" max="7683" width="30.5703125" style="52" customWidth="1"/>
    <col min="7684" max="7684" width="14.42578125" style="52" customWidth="1"/>
    <col min="7685" max="7685" width="13.28515625" style="52" customWidth="1"/>
    <col min="7686" max="7686" width="14" style="52" customWidth="1"/>
    <col min="7687" max="7687" width="15.42578125" style="52" customWidth="1"/>
    <col min="7688" max="7936" width="11.5703125" style="52"/>
    <col min="7937" max="7937" width="7" style="52" customWidth="1"/>
    <col min="7938" max="7938" width="8.5703125" style="52" customWidth="1"/>
    <col min="7939" max="7939" width="30.5703125" style="52" customWidth="1"/>
    <col min="7940" max="7940" width="14.42578125" style="52" customWidth="1"/>
    <col min="7941" max="7941" width="13.28515625" style="52" customWidth="1"/>
    <col min="7942" max="7942" width="14" style="52" customWidth="1"/>
    <col min="7943" max="7943" width="15.42578125" style="52" customWidth="1"/>
    <col min="7944" max="8192" width="11.5703125" style="52"/>
    <col min="8193" max="8193" width="7" style="52" customWidth="1"/>
    <col min="8194" max="8194" width="8.5703125" style="52" customWidth="1"/>
    <col min="8195" max="8195" width="30.5703125" style="52" customWidth="1"/>
    <col min="8196" max="8196" width="14.42578125" style="52" customWidth="1"/>
    <col min="8197" max="8197" width="13.28515625" style="52" customWidth="1"/>
    <col min="8198" max="8198" width="14" style="52" customWidth="1"/>
    <col min="8199" max="8199" width="15.42578125" style="52" customWidth="1"/>
    <col min="8200" max="8448" width="11.5703125" style="52"/>
    <col min="8449" max="8449" width="7" style="52" customWidth="1"/>
    <col min="8450" max="8450" width="8.5703125" style="52" customWidth="1"/>
    <col min="8451" max="8451" width="30.5703125" style="52" customWidth="1"/>
    <col min="8452" max="8452" width="14.42578125" style="52" customWidth="1"/>
    <col min="8453" max="8453" width="13.28515625" style="52" customWidth="1"/>
    <col min="8454" max="8454" width="14" style="52" customWidth="1"/>
    <col min="8455" max="8455" width="15.42578125" style="52" customWidth="1"/>
    <col min="8456" max="8704" width="11.5703125" style="52"/>
    <col min="8705" max="8705" width="7" style="52" customWidth="1"/>
    <col min="8706" max="8706" width="8.5703125" style="52" customWidth="1"/>
    <col min="8707" max="8707" width="30.5703125" style="52" customWidth="1"/>
    <col min="8708" max="8708" width="14.42578125" style="52" customWidth="1"/>
    <col min="8709" max="8709" width="13.28515625" style="52" customWidth="1"/>
    <col min="8710" max="8710" width="14" style="52" customWidth="1"/>
    <col min="8711" max="8711" width="15.42578125" style="52" customWidth="1"/>
    <col min="8712" max="8960" width="11.5703125" style="52"/>
    <col min="8961" max="8961" width="7" style="52" customWidth="1"/>
    <col min="8962" max="8962" width="8.5703125" style="52" customWidth="1"/>
    <col min="8963" max="8963" width="30.5703125" style="52" customWidth="1"/>
    <col min="8964" max="8964" width="14.42578125" style="52" customWidth="1"/>
    <col min="8965" max="8965" width="13.28515625" style="52" customWidth="1"/>
    <col min="8966" max="8966" width="14" style="52" customWidth="1"/>
    <col min="8967" max="8967" width="15.42578125" style="52" customWidth="1"/>
    <col min="8968" max="9216" width="11.5703125" style="52"/>
    <col min="9217" max="9217" width="7" style="52" customWidth="1"/>
    <col min="9218" max="9218" width="8.5703125" style="52" customWidth="1"/>
    <col min="9219" max="9219" width="30.5703125" style="52" customWidth="1"/>
    <col min="9220" max="9220" width="14.42578125" style="52" customWidth="1"/>
    <col min="9221" max="9221" width="13.28515625" style="52" customWidth="1"/>
    <col min="9222" max="9222" width="14" style="52" customWidth="1"/>
    <col min="9223" max="9223" width="15.42578125" style="52" customWidth="1"/>
    <col min="9224" max="9472" width="11.5703125" style="52"/>
    <col min="9473" max="9473" width="7" style="52" customWidth="1"/>
    <col min="9474" max="9474" width="8.5703125" style="52" customWidth="1"/>
    <col min="9475" max="9475" width="30.5703125" style="52" customWidth="1"/>
    <col min="9476" max="9476" width="14.42578125" style="52" customWidth="1"/>
    <col min="9477" max="9477" width="13.28515625" style="52" customWidth="1"/>
    <col min="9478" max="9478" width="14" style="52" customWidth="1"/>
    <col min="9479" max="9479" width="15.42578125" style="52" customWidth="1"/>
    <col min="9480" max="9728" width="11.5703125" style="52"/>
    <col min="9729" max="9729" width="7" style="52" customWidth="1"/>
    <col min="9730" max="9730" width="8.5703125" style="52" customWidth="1"/>
    <col min="9731" max="9731" width="30.5703125" style="52" customWidth="1"/>
    <col min="9732" max="9732" width="14.42578125" style="52" customWidth="1"/>
    <col min="9733" max="9733" width="13.28515625" style="52" customWidth="1"/>
    <col min="9734" max="9734" width="14" style="52" customWidth="1"/>
    <col min="9735" max="9735" width="15.42578125" style="52" customWidth="1"/>
    <col min="9736" max="9984" width="11.5703125" style="52"/>
    <col min="9985" max="9985" width="7" style="52" customWidth="1"/>
    <col min="9986" max="9986" width="8.5703125" style="52" customWidth="1"/>
    <col min="9987" max="9987" width="30.5703125" style="52" customWidth="1"/>
    <col min="9988" max="9988" width="14.42578125" style="52" customWidth="1"/>
    <col min="9989" max="9989" width="13.28515625" style="52" customWidth="1"/>
    <col min="9990" max="9990" width="14" style="52" customWidth="1"/>
    <col min="9991" max="9991" width="15.42578125" style="52" customWidth="1"/>
    <col min="9992" max="10240" width="11.5703125" style="52"/>
    <col min="10241" max="10241" width="7" style="52" customWidth="1"/>
    <col min="10242" max="10242" width="8.5703125" style="52" customWidth="1"/>
    <col min="10243" max="10243" width="30.5703125" style="52" customWidth="1"/>
    <col min="10244" max="10244" width="14.42578125" style="52" customWidth="1"/>
    <col min="10245" max="10245" width="13.28515625" style="52" customWidth="1"/>
    <col min="10246" max="10246" width="14" style="52" customWidth="1"/>
    <col min="10247" max="10247" width="15.42578125" style="52" customWidth="1"/>
    <col min="10248" max="10496" width="11.5703125" style="52"/>
    <col min="10497" max="10497" width="7" style="52" customWidth="1"/>
    <col min="10498" max="10498" width="8.5703125" style="52" customWidth="1"/>
    <col min="10499" max="10499" width="30.5703125" style="52" customWidth="1"/>
    <col min="10500" max="10500" width="14.42578125" style="52" customWidth="1"/>
    <col min="10501" max="10501" width="13.28515625" style="52" customWidth="1"/>
    <col min="10502" max="10502" width="14" style="52" customWidth="1"/>
    <col min="10503" max="10503" width="15.42578125" style="52" customWidth="1"/>
    <col min="10504" max="10752" width="11.5703125" style="52"/>
    <col min="10753" max="10753" width="7" style="52" customWidth="1"/>
    <col min="10754" max="10754" width="8.5703125" style="52" customWidth="1"/>
    <col min="10755" max="10755" width="30.5703125" style="52" customWidth="1"/>
    <col min="10756" max="10756" width="14.42578125" style="52" customWidth="1"/>
    <col min="10757" max="10757" width="13.28515625" style="52" customWidth="1"/>
    <col min="10758" max="10758" width="14" style="52" customWidth="1"/>
    <col min="10759" max="10759" width="15.42578125" style="52" customWidth="1"/>
    <col min="10760" max="11008" width="11.5703125" style="52"/>
    <col min="11009" max="11009" width="7" style="52" customWidth="1"/>
    <col min="11010" max="11010" width="8.5703125" style="52" customWidth="1"/>
    <col min="11011" max="11011" width="30.5703125" style="52" customWidth="1"/>
    <col min="11012" max="11012" width="14.42578125" style="52" customWidth="1"/>
    <col min="11013" max="11013" width="13.28515625" style="52" customWidth="1"/>
    <col min="11014" max="11014" width="14" style="52" customWidth="1"/>
    <col min="11015" max="11015" width="15.42578125" style="52" customWidth="1"/>
    <col min="11016" max="11264" width="11.5703125" style="52"/>
    <col min="11265" max="11265" width="7" style="52" customWidth="1"/>
    <col min="11266" max="11266" width="8.5703125" style="52" customWidth="1"/>
    <col min="11267" max="11267" width="30.5703125" style="52" customWidth="1"/>
    <col min="11268" max="11268" width="14.42578125" style="52" customWidth="1"/>
    <col min="11269" max="11269" width="13.28515625" style="52" customWidth="1"/>
    <col min="11270" max="11270" width="14" style="52" customWidth="1"/>
    <col min="11271" max="11271" width="15.42578125" style="52" customWidth="1"/>
    <col min="11272" max="11520" width="11.5703125" style="52"/>
    <col min="11521" max="11521" width="7" style="52" customWidth="1"/>
    <col min="11522" max="11522" width="8.5703125" style="52" customWidth="1"/>
    <col min="11523" max="11523" width="30.5703125" style="52" customWidth="1"/>
    <col min="11524" max="11524" width="14.42578125" style="52" customWidth="1"/>
    <col min="11525" max="11525" width="13.28515625" style="52" customWidth="1"/>
    <col min="11526" max="11526" width="14" style="52" customWidth="1"/>
    <col min="11527" max="11527" width="15.42578125" style="52" customWidth="1"/>
    <col min="11528" max="11776" width="11.5703125" style="52"/>
    <col min="11777" max="11777" width="7" style="52" customWidth="1"/>
    <col min="11778" max="11778" width="8.5703125" style="52" customWidth="1"/>
    <col min="11779" max="11779" width="30.5703125" style="52" customWidth="1"/>
    <col min="11780" max="11780" width="14.42578125" style="52" customWidth="1"/>
    <col min="11781" max="11781" width="13.28515625" style="52" customWidth="1"/>
    <col min="11782" max="11782" width="14" style="52" customWidth="1"/>
    <col min="11783" max="11783" width="15.42578125" style="52" customWidth="1"/>
    <col min="11784" max="12032" width="11.5703125" style="52"/>
    <col min="12033" max="12033" width="7" style="52" customWidth="1"/>
    <col min="12034" max="12034" width="8.5703125" style="52" customWidth="1"/>
    <col min="12035" max="12035" width="30.5703125" style="52" customWidth="1"/>
    <col min="12036" max="12036" width="14.42578125" style="52" customWidth="1"/>
    <col min="12037" max="12037" width="13.28515625" style="52" customWidth="1"/>
    <col min="12038" max="12038" width="14" style="52" customWidth="1"/>
    <col min="12039" max="12039" width="15.42578125" style="52" customWidth="1"/>
    <col min="12040" max="12288" width="11.5703125" style="52"/>
    <col min="12289" max="12289" width="7" style="52" customWidth="1"/>
    <col min="12290" max="12290" width="8.5703125" style="52" customWidth="1"/>
    <col min="12291" max="12291" width="30.5703125" style="52" customWidth="1"/>
    <col min="12292" max="12292" width="14.42578125" style="52" customWidth="1"/>
    <col min="12293" max="12293" width="13.28515625" style="52" customWidth="1"/>
    <col min="12294" max="12294" width="14" style="52" customWidth="1"/>
    <col min="12295" max="12295" width="15.42578125" style="52" customWidth="1"/>
    <col min="12296" max="12544" width="11.5703125" style="52"/>
    <col min="12545" max="12545" width="7" style="52" customWidth="1"/>
    <col min="12546" max="12546" width="8.5703125" style="52" customWidth="1"/>
    <col min="12547" max="12547" width="30.5703125" style="52" customWidth="1"/>
    <col min="12548" max="12548" width="14.42578125" style="52" customWidth="1"/>
    <col min="12549" max="12549" width="13.28515625" style="52" customWidth="1"/>
    <col min="12550" max="12550" width="14" style="52" customWidth="1"/>
    <col min="12551" max="12551" width="15.42578125" style="52" customWidth="1"/>
    <col min="12552" max="12800" width="11.5703125" style="52"/>
    <col min="12801" max="12801" width="7" style="52" customWidth="1"/>
    <col min="12802" max="12802" width="8.5703125" style="52" customWidth="1"/>
    <col min="12803" max="12803" width="30.5703125" style="52" customWidth="1"/>
    <col min="12804" max="12804" width="14.42578125" style="52" customWidth="1"/>
    <col min="12805" max="12805" width="13.28515625" style="52" customWidth="1"/>
    <col min="12806" max="12806" width="14" style="52" customWidth="1"/>
    <col min="12807" max="12807" width="15.42578125" style="52" customWidth="1"/>
    <col min="12808" max="13056" width="11.5703125" style="52"/>
    <col min="13057" max="13057" width="7" style="52" customWidth="1"/>
    <col min="13058" max="13058" width="8.5703125" style="52" customWidth="1"/>
    <col min="13059" max="13059" width="30.5703125" style="52" customWidth="1"/>
    <col min="13060" max="13060" width="14.42578125" style="52" customWidth="1"/>
    <col min="13061" max="13061" width="13.28515625" style="52" customWidth="1"/>
    <col min="13062" max="13062" width="14" style="52" customWidth="1"/>
    <col min="13063" max="13063" width="15.42578125" style="52" customWidth="1"/>
    <col min="13064" max="13312" width="11.5703125" style="52"/>
    <col min="13313" max="13313" width="7" style="52" customWidth="1"/>
    <col min="13314" max="13314" width="8.5703125" style="52" customWidth="1"/>
    <col min="13315" max="13315" width="30.5703125" style="52" customWidth="1"/>
    <col min="13316" max="13316" width="14.42578125" style="52" customWidth="1"/>
    <col min="13317" max="13317" width="13.28515625" style="52" customWidth="1"/>
    <col min="13318" max="13318" width="14" style="52" customWidth="1"/>
    <col min="13319" max="13319" width="15.42578125" style="52" customWidth="1"/>
    <col min="13320" max="13568" width="11.5703125" style="52"/>
    <col min="13569" max="13569" width="7" style="52" customWidth="1"/>
    <col min="13570" max="13570" width="8.5703125" style="52" customWidth="1"/>
    <col min="13571" max="13571" width="30.5703125" style="52" customWidth="1"/>
    <col min="13572" max="13572" width="14.42578125" style="52" customWidth="1"/>
    <col min="13573" max="13573" width="13.28515625" style="52" customWidth="1"/>
    <col min="13574" max="13574" width="14" style="52" customWidth="1"/>
    <col min="13575" max="13575" width="15.42578125" style="52" customWidth="1"/>
    <col min="13576" max="13824" width="11.5703125" style="52"/>
    <col min="13825" max="13825" width="7" style="52" customWidth="1"/>
    <col min="13826" max="13826" width="8.5703125" style="52" customWidth="1"/>
    <col min="13827" max="13827" width="30.5703125" style="52" customWidth="1"/>
    <col min="13828" max="13828" width="14.42578125" style="52" customWidth="1"/>
    <col min="13829" max="13829" width="13.28515625" style="52" customWidth="1"/>
    <col min="13830" max="13830" width="14" style="52" customWidth="1"/>
    <col min="13831" max="13831" width="15.42578125" style="52" customWidth="1"/>
    <col min="13832" max="14080" width="11.5703125" style="52"/>
    <col min="14081" max="14081" width="7" style="52" customWidth="1"/>
    <col min="14082" max="14082" width="8.5703125" style="52" customWidth="1"/>
    <col min="14083" max="14083" width="30.5703125" style="52" customWidth="1"/>
    <col min="14084" max="14084" width="14.42578125" style="52" customWidth="1"/>
    <col min="14085" max="14085" width="13.28515625" style="52" customWidth="1"/>
    <col min="14086" max="14086" width="14" style="52" customWidth="1"/>
    <col min="14087" max="14087" width="15.42578125" style="52" customWidth="1"/>
    <col min="14088" max="14336" width="11.5703125" style="52"/>
    <col min="14337" max="14337" width="7" style="52" customWidth="1"/>
    <col min="14338" max="14338" width="8.5703125" style="52" customWidth="1"/>
    <col min="14339" max="14339" width="30.5703125" style="52" customWidth="1"/>
    <col min="14340" max="14340" width="14.42578125" style="52" customWidth="1"/>
    <col min="14341" max="14341" width="13.28515625" style="52" customWidth="1"/>
    <col min="14342" max="14342" width="14" style="52" customWidth="1"/>
    <col min="14343" max="14343" width="15.42578125" style="52" customWidth="1"/>
    <col min="14344" max="14592" width="11.5703125" style="52"/>
    <col min="14593" max="14593" width="7" style="52" customWidth="1"/>
    <col min="14594" max="14594" width="8.5703125" style="52" customWidth="1"/>
    <col min="14595" max="14595" width="30.5703125" style="52" customWidth="1"/>
    <col min="14596" max="14596" width="14.42578125" style="52" customWidth="1"/>
    <col min="14597" max="14597" width="13.28515625" style="52" customWidth="1"/>
    <col min="14598" max="14598" width="14" style="52" customWidth="1"/>
    <col min="14599" max="14599" width="15.42578125" style="52" customWidth="1"/>
    <col min="14600" max="14848" width="11.5703125" style="52"/>
    <col min="14849" max="14849" width="7" style="52" customWidth="1"/>
    <col min="14850" max="14850" width="8.5703125" style="52" customWidth="1"/>
    <col min="14851" max="14851" width="30.5703125" style="52" customWidth="1"/>
    <col min="14852" max="14852" width="14.42578125" style="52" customWidth="1"/>
    <col min="14853" max="14853" width="13.28515625" style="52" customWidth="1"/>
    <col min="14854" max="14854" width="14" style="52" customWidth="1"/>
    <col min="14855" max="14855" width="15.42578125" style="52" customWidth="1"/>
    <col min="14856" max="15104" width="11.5703125" style="52"/>
    <col min="15105" max="15105" width="7" style="52" customWidth="1"/>
    <col min="15106" max="15106" width="8.5703125" style="52" customWidth="1"/>
    <col min="15107" max="15107" width="30.5703125" style="52" customWidth="1"/>
    <col min="15108" max="15108" width="14.42578125" style="52" customWidth="1"/>
    <col min="15109" max="15109" width="13.28515625" style="52" customWidth="1"/>
    <col min="15110" max="15110" width="14" style="52" customWidth="1"/>
    <col min="15111" max="15111" width="15.42578125" style="52" customWidth="1"/>
    <col min="15112" max="15360" width="11.5703125" style="52"/>
    <col min="15361" max="15361" width="7" style="52" customWidth="1"/>
    <col min="15362" max="15362" width="8.5703125" style="52" customWidth="1"/>
    <col min="15363" max="15363" width="30.5703125" style="52" customWidth="1"/>
    <col min="15364" max="15364" width="14.42578125" style="52" customWidth="1"/>
    <col min="15365" max="15365" width="13.28515625" style="52" customWidth="1"/>
    <col min="15366" max="15366" width="14" style="52" customWidth="1"/>
    <col min="15367" max="15367" width="15.42578125" style="52" customWidth="1"/>
    <col min="15368" max="15616" width="11.5703125" style="52"/>
    <col min="15617" max="15617" width="7" style="52" customWidth="1"/>
    <col min="15618" max="15618" width="8.5703125" style="52" customWidth="1"/>
    <col min="15619" max="15619" width="30.5703125" style="52" customWidth="1"/>
    <col min="15620" max="15620" width="14.42578125" style="52" customWidth="1"/>
    <col min="15621" max="15621" width="13.28515625" style="52" customWidth="1"/>
    <col min="15622" max="15622" width="14" style="52" customWidth="1"/>
    <col min="15623" max="15623" width="15.42578125" style="52" customWidth="1"/>
    <col min="15624" max="15872" width="11.5703125" style="52"/>
    <col min="15873" max="15873" width="7" style="52" customWidth="1"/>
    <col min="15874" max="15874" width="8.5703125" style="52" customWidth="1"/>
    <col min="15875" max="15875" width="30.5703125" style="52" customWidth="1"/>
    <col min="15876" max="15876" width="14.42578125" style="52" customWidth="1"/>
    <col min="15877" max="15877" width="13.28515625" style="52" customWidth="1"/>
    <col min="15878" max="15878" width="14" style="52" customWidth="1"/>
    <col min="15879" max="15879" width="15.42578125" style="52" customWidth="1"/>
    <col min="15880" max="16128" width="11.5703125" style="52"/>
    <col min="16129" max="16129" width="7" style="52" customWidth="1"/>
    <col min="16130" max="16130" width="8.5703125" style="52" customWidth="1"/>
    <col min="16131" max="16131" width="30.5703125" style="52" customWidth="1"/>
    <col min="16132" max="16132" width="14.42578125" style="52" customWidth="1"/>
    <col min="16133" max="16133" width="13.28515625" style="52" customWidth="1"/>
    <col min="16134" max="16134" width="14" style="52" customWidth="1"/>
    <col min="16135" max="16135" width="15.42578125" style="52" customWidth="1"/>
    <col min="16136" max="16384" width="11.5703125" style="52"/>
  </cols>
  <sheetData>
    <row r="1" spans="1:7" x14ac:dyDescent="0.2">
      <c r="A1" s="827" t="s">
        <v>154</v>
      </c>
      <c r="B1" s="827"/>
      <c r="C1" s="827"/>
      <c r="D1" s="827"/>
      <c r="E1" s="827"/>
      <c r="F1" s="827"/>
      <c r="G1" s="827"/>
    </row>
    <row r="3" spans="1:7" s="511" customFormat="1" x14ac:dyDescent="0.2">
      <c r="A3" s="828" t="s">
        <v>444</v>
      </c>
      <c r="B3" s="828"/>
      <c r="C3" s="828"/>
      <c r="D3" s="828"/>
      <c r="E3" s="828"/>
      <c r="F3" s="828"/>
      <c r="G3" s="828"/>
    </row>
    <row r="4" spans="1:7" s="511" customFormat="1" x14ac:dyDescent="0.2">
      <c r="A4" s="828" t="s">
        <v>443</v>
      </c>
      <c r="B4" s="828"/>
      <c r="C4" s="828"/>
      <c r="D4" s="828"/>
      <c r="E4" s="828"/>
      <c r="F4" s="828"/>
      <c r="G4" s="828"/>
    </row>
    <row r="5" spans="1:7" x14ac:dyDescent="0.2">
      <c r="A5" s="52"/>
      <c r="B5" s="508"/>
    </row>
    <row r="6" spans="1:7" s="511" customFormat="1" ht="12.75" customHeight="1" x14ac:dyDescent="0.2">
      <c r="A6" s="829" t="s">
        <v>155</v>
      </c>
      <c r="B6" s="829" t="s">
        <v>156</v>
      </c>
      <c r="C6" s="829" t="s">
        <v>157</v>
      </c>
      <c r="D6" s="829" t="s">
        <v>5</v>
      </c>
      <c r="E6" s="830" t="s">
        <v>158</v>
      </c>
      <c r="F6" s="830"/>
      <c r="G6" s="830"/>
    </row>
    <row r="7" spans="1:7" s="511" customFormat="1" ht="36.6" customHeight="1" x14ac:dyDescent="0.2">
      <c r="A7" s="829"/>
      <c r="B7" s="829"/>
      <c r="C7" s="829"/>
      <c r="D7" s="829"/>
      <c r="E7" s="53" t="s">
        <v>442</v>
      </c>
      <c r="F7" s="53" t="s">
        <v>442</v>
      </c>
      <c r="G7" s="53" t="s">
        <v>442</v>
      </c>
    </row>
    <row r="8" spans="1:7" s="511" customFormat="1" x14ac:dyDescent="0.2">
      <c r="A8" s="829"/>
      <c r="B8" s="829"/>
      <c r="C8" s="829"/>
      <c r="D8" s="829"/>
      <c r="E8" s="54">
        <v>0.1</v>
      </c>
      <c r="F8" s="54">
        <v>0.2</v>
      </c>
      <c r="G8" s="54">
        <v>0.30000000000000004</v>
      </c>
    </row>
    <row r="9" spans="1:7" s="510" customFormat="1" x14ac:dyDescent="0.2">
      <c r="A9" s="829"/>
      <c r="B9" s="829"/>
      <c r="C9" s="829"/>
      <c r="D9" s="55">
        <v>2025</v>
      </c>
      <c r="E9" s="55">
        <v>2026</v>
      </c>
      <c r="F9" s="55">
        <v>2027</v>
      </c>
      <c r="G9" s="55">
        <v>2028</v>
      </c>
    </row>
    <row r="10" spans="1:7" x14ac:dyDescent="0.2">
      <c r="A10" s="56">
        <v>100</v>
      </c>
      <c r="B10" s="56">
        <v>501</v>
      </c>
      <c r="C10" s="57" t="s">
        <v>264</v>
      </c>
      <c r="D10" s="58">
        <v>155000</v>
      </c>
      <c r="E10" s="58">
        <f>D10+(D10*E8)</f>
        <v>170500</v>
      </c>
      <c r="F10" s="58">
        <f>D10+(D10*F8)</f>
        <v>186000</v>
      </c>
      <c r="G10" s="58">
        <f>D10+(D10*G8)</f>
        <v>201500</v>
      </c>
    </row>
    <row r="11" spans="1:7" x14ac:dyDescent="0.2">
      <c r="A11" s="56">
        <v>100</v>
      </c>
      <c r="B11" s="56">
        <v>502</v>
      </c>
      <c r="C11" s="57" t="s">
        <v>160</v>
      </c>
      <c r="D11" s="58">
        <v>400000</v>
      </c>
      <c r="E11" s="58">
        <f>D11+(D11*E8)</f>
        <v>440000</v>
      </c>
      <c r="F11" s="58">
        <f>D11+(D11*F8)</f>
        <v>480000</v>
      </c>
      <c r="G11" s="58">
        <f>D11+(D11*G8)</f>
        <v>520000</v>
      </c>
    </row>
    <row r="12" spans="1:7" x14ac:dyDescent="0.2">
      <c r="A12" s="56">
        <v>100</v>
      </c>
      <c r="B12" s="56">
        <v>511</v>
      </c>
      <c r="C12" s="57" t="s">
        <v>133</v>
      </c>
      <c r="D12" s="58">
        <v>150000</v>
      </c>
      <c r="E12" s="58">
        <f>D12+(D12*E8)</f>
        <v>165000</v>
      </c>
      <c r="F12" s="58">
        <f>D12+(D12*F8)</f>
        <v>180000</v>
      </c>
      <c r="G12" s="58">
        <f>D12+(D12*G8)</f>
        <v>195000</v>
      </c>
    </row>
    <row r="13" spans="1:7" x14ac:dyDescent="0.2">
      <c r="A13" s="56">
        <v>100</v>
      </c>
      <c r="B13" s="56">
        <v>512</v>
      </c>
      <c r="C13" s="57" t="s">
        <v>47</v>
      </c>
      <c r="D13" s="58">
        <v>2000</v>
      </c>
      <c r="E13" s="58">
        <f>D13+(D13*E8)</f>
        <v>2200</v>
      </c>
      <c r="F13" s="58">
        <f>D13+(D13*F8)</f>
        <v>2400</v>
      </c>
      <c r="G13" s="58">
        <f>D13+(D13*G8)</f>
        <v>2600</v>
      </c>
    </row>
    <row r="14" spans="1:7" x14ac:dyDescent="0.2">
      <c r="A14" s="56">
        <v>100</v>
      </c>
      <c r="B14" s="56" t="s">
        <v>162</v>
      </c>
      <c r="C14" s="57" t="s">
        <v>163</v>
      </c>
      <c r="D14" s="58">
        <v>87000</v>
      </c>
      <c r="E14" s="58">
        <f>D14+(D14*E8)</f>
        <v>95700</v>
      </c>
      <c r="F14" s="58">
        <f>D14+(D14*F8)</f>
        <v>104400</v>
      </c>
      <c r="G14" s="58">
        <f>D14+(D14*G8)</f>
        <v>113100</v>
      </c>
    </row>
    <row r="15" spans="1:7" x14ac:dyDescent="0.2">
      <c r="A15" s="56">
        <v>100</v>
      </c>
      <c r="B15" s="56" t="s">
        <v>164</v>
      </c>
      <c r="C15" s="57" t="s">
        <v>165</v>
      </c>
      <c r="D15" s="58">
        <v>20000</v>
      </c>
      <c r="E15" s="58">
        <f>D15+(D15*E8)</f>
        <v>22000</v>
      </c>
      <c r="F15" s="58">
        <f>D15+(D15*F8)</f>
        <v>24000</v>
      </c>
      <c r="G15" s="58">
        <f>D15+(D15*G8)</f>
        <v>26000</v>
      </c>
    </row>
    <row r="16" spans="1:7" x14ac:dyDescent="0.2">
      <c r="A16" s="56">
        <v>100</v>
      </c>
      <c r="B16" s="56" t="s">
        <v>166</v>
      </c>
      <c r="C16" s="57" t="s">
        <v>167</v>
      </c>
      <c r="D16" s="58">
        <v>6000</v>
      </c>
      <c r="E16" s="58">
        <f>D16+(D16*E8)</f>
        <v>6600</v>
      </c>
      <c r="F16" s="58">
        <f>D16+(D16*F8)</f>
        <v>7200</v>
      </c>
      <c r="G16" s="58">
        <f>D16+(D16*G8)</f>
        <v>7800</v>
      </c>
    </row>
    <row r="17" spans="1:7" x14ac:dyDescent="0.2">
      <c r="A17" s="56">
        <v>100</v>
      </c>
      <c r="B17" s="56" t="s">
        <v>168</v>
      </c>
      <c r="C17" s="57" t="s">
        <v>169</v>
      </c>
      <c r="D17" s="58">
        <v>4000</v>
      </c>
      <c r="E17" s="58">
        <f>D17+(D17*E8)</f>
        <v>4400</v>
      </c>
      <c r="F17" s="58">
        <f>D17+(D17*F8)</f>
        <v>4800</v>
      </c>
      <c r="G17" s="58">
        <f>D17+(D17*G8)</f>
        <v>5200</v>
      </c>
    </row>
    <row r="18" spans="1:7" x14ac:dyDescent="0.2">
      <c r="A18" s="56">
        <v>100</v>
      </c>
      <c r="B18" s="56" t="s">
        <v>170</v>
      </c>
      <c r="C18" s="57" t="s">
        <v>171</v>
      </c>
      <c r="D18" s="58">
        <v>60000</v>
      </c>
      <c r="E18" s="58">
        <f>D18+(D18*E8)</f>
        <v>66000</v>
      </c>
      <c r="F18" s="58">
        <f>D18+(D18*F8)</f>
        <v>72000</v>
      </c>
      <c r="G18" s="58">
        <f>D18+(D18*G8)</f>
        <v>78000</v>
      </c>
    </row>
    <row r="19" spans="1:7" x14ac:dyDescent="0.2">
      <c r="A19" s="56">
        <v>100</v>
      </c>
      <c r="B19" s="56" t="s">
        <v>172</v>
      </c>
      <c r="C19" s="57" t="s">
        <v>173</v>
      </c>
      <c r="D19" s="58">
        <v>20000</v>
      </c>
      <c r="E19" s="58">
        <f>D19+(D19*E8)</f>
        <v>22000</v>
      </c>
      <c r="F19" s="58">
        <f>D19+(D19*F8)</f>
        <v>24000</v>
      </c>
      <c r="G19" s="58">
        <f>D19+(D19*G8)</f>
        <v>26000</v>
      </c>
    </row>
    <row r="20" spans="1:7" x14ac:dyDescent="0.2">
      <c r="A20" s="56">
        <v>100</v>
      </c>
      <c r="B20" s="56" t="s">
        <v>174</v>
      </c>
      <c r="C20" s="57" t="s">
        <v>49</v>
      </c>
      <c r="D20" s="58">
        <v>5000</v>
      </c>
      <c r="E20" s="58">
        <f>D20+(D20*E8)</f>
        <v>5500</v>
      </c>
      <c r="F20" s="58">
        <f>D20+(D20*F8)</f>
        <v>6000</v>
      </c>
      <c r="G20" s="58">
        <f>D20+(D20*G8)</f>
        <v>6500</v>
      </c>
    </row>
    <row r="21" spans="1:7" x14ac:dyDescent="0.2">
      <c r="A21" s="56">
        <v>100</v>
      </c>
      <c r="B21" s="56" t="s">
        <v>175</v>
      </c>
      <c r="C21" s="57" t="s">
        <v>51</v>
      </c>
      <c r="D21" s="58">
        <v>22000</v>
      </c>
      <c r="E21" s="58">
        <f>D21+(D21*E8)</f>
        <v>24200</v>
      </c>
      <c r="F21" s="58">
        <f>D21+(D21*F8)</f>
        <v>26400</v>
      </c>
      <c r="G21" s="58">
        <f>D21+(D21*G8)</f>
        <v>28600</v>
      </c>
    </row>
    <row r="22" spans="1:7" x14ac:dyDescent="0.2">
      <c r="A22" s="56">
        <v>100</v>
      </c>
      <c r="B22" s="56" t="s">
        <v>176</v>
      </c>
      <c r="C22" s="57" t="s">
        <v>116</v>
      </c>
      <c r="D22" s="58">
        <v>51000</v>
      </c>
      <c r="E22" s="58">
        <f>D22+(D22*E8)</f>
        <v>56100</v>
      </c>
      <c r="F22" s="58">
        <f>D22+(D22*F8)</f>
        <v>61200</v>
      </c>
      <c r="G22" s="58">
        <f>D22+(D22*G8)</f>
        <v>66300</v>
      </c>
    </row>
    <row r="23" spans="1:7" x14ac:dyDescent="0.2">
      <c r="A23" s="56">
        <v>100</v>
      </c>
      <c r="B23" s="56">
        <v>558</v>
      </c>
      <c r="C23" s="57" t="s">
        <v>383</v>
      </c>
      <c r="D23" s="58">
        <v>160000</v>
      </c>
      <c r="E23" s="58">
        <f>D23+(D23*E8)</f>
        <v>176000</v>
      </c>
      <c r="F23" s="58">
        <f>D23+(D23*F8)</f>
        <v>192000</v>
      </c>
      <c r="G23" s="58">
        <f>D23+(D23*G8)</f>
        <v>208000</v>
      </c>
    </row>
    <row r="24" spans="1:7" x14ac:dyDescent="0.2">
      <c r="A24" s="56">
        <v>110</v>
      </c>
      <c r="B24" s="56">
        <v>501</v>
      </c>
      <c r="C24" s="453" t="s">
        <v>265</v>
      </c>
      <c r="D24" s="58">
        <v>34000</v>
      </c>
      <c r="E24" s="58">
        <f>D24+(D24*E8)</f>
        <v>37400</v>
      </c>
      <c r="F24" s="58">
        <f>D24+(D24*F8)</f>
        <v>40800</v>
      </c>
      <c r="G24" s="58">
        <f>D24+(D24*G8)</f>
        <v>44200</v>
      </c>
    </row>
    <row r="25" spans="1:7" x14ac:dyDescent="0.2">
      <c r="A25" s="56">
        <v>110</v>
      </c>
      <c r="B25" s="56" t="s">
        <v>162</v>
      </c>
      <c r="C25" s="57" t="s">
        <v>242</v>
      </c>
      <c r="D25" s="58">
        <v>3000</v>
      </c>
      <c r="E25" s="58">
        <f>D25+(D25*E8)</f>
        <v>3300</v>
      </c>
      <c r="F25" s="58">
        <f>D25+(D25*F8)</f>
        <v>3600</v>
      </c>
      <c r="G25" s="58">
        <f>D25+(D25*G8)</f>
        <v>3900</v>
      </c>
    </row>
    <row r="26" spans="1:7" x14ac:dyDescent="0.2">
      <c r="A26" s="56">
        <v>110</v>
      </c>
      <c r="B26" s="56" t="s">
        <v>177</v>
      </c>
      <c r="C26" s="57" t="s">
        <v>178</v>
      </c>
      <c r="D26" s="58">
        <v>10000</v>
      </c>
      <c r="E26" s="58">
        <f>D26+(D26*E8)</f>
        <v>11000</v>
      </c>
      <c r="F26" s="58">
        <f>D26+(D26*F8)</f>
        <v>12000</v>
      </c>
      <c r="G26" s="58">
        <f>D26+(D26*G8)</f>
        <v>13000</v>
      </c>
    </row>
    <row r="27" spans="1:7" x14ac:dyDescent="0.2">
      <c r="A27" s="56">
        <v>110</v>
      </c>
      <c r="B27" s="56" t="s">
        <v>174</v>
      </c>
      <c r="C27" s="57" t="s">
        <v>49</v>
      </c>
      <c r="D27" s="58">
        <v>6000</v>
      </c>
      <c r="E27" s="58">
        <f>D27+(D27*E8)</f>
        <v>6600</v>
      </c>
      <c r="F27" s="58">
        <f>D27+(D27*F8)</f>
        <v>7200</v>
      </c>
      <c r="G27" s="58">
        <f>D27+(D27*G8)</f>
        <v>7800</v>
      </c>
    </row>
    <row r="28" spans="1:7" x14ac:dyDescent="0.2">
      <c r="A28" s="56">
        <v>110</v>
      </c>
      <c r="B28" s="56"/>
      <c r="C28" s="57" t="s">
        <v>274</v>
      </c>
      <c r="D28" s="58">
        <v>100000</v>
      </c>
      <c r="E28" s="58">
        <f>D28+(D28*E8)</f>
        <v>110000</v>
      </c>
      <c r="F28" s="58">
        <f>D28+(D28*F8)</f>
        <v>120000</v>
      </c>
      <c r="G28" s="58">
        <f>D28+(D28*G8)</f>
        <v>130000</v>
      </c>
    </row>
    <row r="29" spans="1:7" x14ac:dyDescent="0.2">
      <c r="A29" s="56">
        <v>120</v>
      </c>
      <c r="B29" s="56">
        <v>501</v>
      </c>
      <c r="C29" s="57" t="s">
        <v>266</v>
      </c>
      <c r="D29" s="58">
        <v>35000</v>
      </c>
      <c r="E29" s="58">
        <f>D29+(D29*E8)</f>
        <v>38500</v>
      </c>
      <c r="F29" s="58">
        <f>D29+(D29*F8)</f>
        <v>42000</v>
      </c>
      <c r="G29" s="58">
        <f>D29+(D29*G8)</f>
        <v>45500</v>
      </c>
    </row>
    <row r="30" spans="1:7" x14ac:dyDescent="0.2">
      <c r="A30" s="56">
        <v>120</v>
      </c>
      <c r="B30" s="56" t="s">
        <v>161</v>
      </c>
      <c r="C30" s="57" t="s">
        <v>179</v>
      </c>
      <c r="D30" s="58">
        <v>5000</v>
      </c>
      <c r="E30" s="58">
        <f>D30+(D30*E8)</f>
        <v>5500</v>
      </c>
      <c r="F30" s="58">
        <f>D30+(D30*F8)</f>
        <v>6000</v>
      </c>
      <c r="G30" s="58">
        <f>D30+(D30*G8)</f>
        <v>6500</v>
      </c>
    </row>
    <row r="31" spans="1:7" x14ac:dyDescent="0.2">
      <c r="A31" s="56">
        <v>120</v>
      </c>
      <c r="B31" s="56" t="s">
        <v>164</v>
      </c>
      <c r="C31" s="57" t="s">
        <v>180</v>
      </c>
      <c r="D31" s="58">
        <v>3000</v>
      </c>
      <c r="E31" s="58">
        <f>D31+(D31*E8)</f>
        <v>3300</v>
      </c>
      <c r="F31" s="58">
        <f>D31+(D31*F8)</f>
        <v>3600</v>
      </c>
      <c r="G31" s="58">
        <f>D31+(D31*G8)</f>
        <v>3900</v>
      </c>
    </row>
    <row r="32" spans="1:7" x14ac:dyDescent="0.2">
      <c r="A32" s="56">
        <v>120</v>
      </c>
      <c r="B32" s="56" t="s">
        <v>162</v>
      </c>
      <c r="C32" s="57" t="s">
        <v>243</v>
      </c>
      <c r="D32" s="58">
        <v>5000</v>
      </c>
      <c r="E32" s="58">
        <f>D32+(D32*E8)</f>
        <v>5500</v>
      </c>
      <c r="F32" s="58">
        <f>D32+(D32*F8)</f>
        <v>6000</v>
      </c>
      <c r="G32" s="58">
        <f>D32+(D32*G8)</f>
        <v>6500</v>
      </c>
    </row>
    <row r="33" spans="1:7" x14ac:dyDescent="0.2">
      <c r="A33" s="56">
        <v>120</v>
      </c>
      <c r="B33" s="56">
        <v>521</v>
      </c>
      <c r="C33" s="57" t="s">
        <v>181</v>
      </c>
      <c r="D33" s="58">
        <v>175000</v>
      </c>
      <c r="E33" s="58">
        <f>D33+(D33*E8)</f>
        <v>192500</v>
      </c>
      <c r="F33" s="58">
        <f>D33+(D33*F8)</f>
        <v>210000</v>
      </c>
      <c r="G33" s="58">
        <f>D33+(D33*G8)</f>
        <v>227500</v>
      </c>
    </row>
    <row r="34" spans="1:7" x14ac:dyDescent="0.2">
      <c r="A34" s="56">
        <v>120</v>
      </c>
      <c r="B34" s="56" t="s">
        <v>174</v>
      </c>
      <c r="C34" s="57" t="s">
        <v>182</v>
      </c>
      <c r="D34" s="58">
        <v>2000</v>
      </c>
      <c r="E34" s="58">
        <f>D34+(D34*E8)</f>
        <v>2200</v>
      </c>
      <c r="F34" s="58">
        <f>D34+(D34*F8)</f>
        <v>2400</v>
      </c>
      <c r="G34" s="58">
        <f>D34+(D34*G8)</f>
        <v>2600</v>
      </c>
    </row>
    <row r="35" spans="1:7" x14ac:dyDescent="0.2">
      <c r="A35" s="56">
        <v>120</v>
      </c>
      <c r="B35" s="56">
        <v>527</v>
      </c>
      <c r="C35" s="57" t="s">
        <v>112</v>
      </c>
      <c r="D35" s="58">
        <v>3000</v>
      </c>
      <c r="E35" s="58">
        <f>D35+(D35*E8)</f>
        <v>3300</v>
      </c>
      <c r="F35" s="58">
        <f>D35+(D35*F8)</f>
        <v>3600</v>
      </c>
      <c r="G35" s="58">
        <f>D35+(D35*G8)</f>
        <v>3900</v>
      </c>
    </row>
    <row r="36" spans="1:7" x14ac:dyDescent="0.2">
      <c r="A36" s="56">
        <v>120</v>
      </c>
      <c r="B36" s="56"/>
      <c r="C36" s="57" t="s">
        <v>441</v>
      </c>
      <c r="D36" s="58">
        <v>150000</v>
      </c>
      <c r="E36" s="58"/>
      <c r="F36" s="58"/>
      <c r="G36" s="58"/>
    </row>
    <row r="37" spans="1:7" x14ac:dyDescent="0.2">
      <c r="A37" s="56">
        <v>120</v>
      </c>
      <c r="B37" s="56" t="s">
        <v>177</v>
      </c>
      <c r="C37" s="57" t="s">
        <v>178</v>
      </c>
      <c r="D37" s="58">
        <v>0</v>
      </c>
      <c r="E37" s="58">
        <f>D37+(D37*E8)</f>
        <v>0</v>
      </c>
      <c r="F37" s="58">
        <f>D37+(D37*F8)</f>
        <v>0</v>
      </c>
      <c r="G37" s="58">
        <f>D37+(D37*G8)</f>
        <v>0</v>
      </c>
    </row>
    <row r="38" spans="1:7" x14ac:dyDescent="0.2">
      <c r="A38" s="56">
        <v>130</v>
      </c>
      <c r="B38" s="56" t="s">
        <v>183</v>
      </c>
      <c r="C38" s="57" t="s">
        <v>184</v>
      </c>
      <c r="D38" s="58">
        <v>15000</v>
      </c>
      <c r="E38" s="58">
        <f>D38+(D38*E8)</f>
        <v>16500</v>
      </c>
      <c r="F38" s="58">
        <f>D38+(D38*F8)</f>
        <v>18000</v>
      </c>
      <c r="G38" s="58">
        <f>D38+(D38*G8)</f>
        <v>19500</v>
      </c>
    </row>
    <row r="39" spans="1:7" x14ac:dyDescent="0.2">
      <c r="A39" s="56">
        <v>130</v>
      </c>
      <c r="B39" s="56"/>
      <c r="C39" s="57"/>
      <c r="D39" s="58"/>
      <c r="E39" s="58"/>
      <c r="F39" s="58"/>
      <c r="G39" s="58"/>
    </row>
    <row r="40" spans="1:7" x14ac:dyDescent="0.2">
      <c r="A40" s="56"/>
      <c r="B40" s="57"/>
      <c r="C40" s="57" t="s">
        <v>235</v>
      </c>
      <c r="D40" s="58">
        <v>0</v>
      </c>
      <c r="E40" s="58">
        <f>D40+(D40*E8)</f>
        <v>0</v>
      </c>
      <c r="F40" s="58">
        <f>D40+(D40*F8)</f>
        <v>0</v>
      </c>
      <c r="G40" s="58">
        <f>D40+(D40*G8)</f>
        <v>0</v>
      </c>
    </row>
    <row r="41" spans="1:7" s="509" customFormat="1" x14ac:dyDescent="0.2">
      <c r="A41" s="59"/>
      <c r="B41" s="826" t="s">
        <v>185</v>
      </c>
      <c r="C41" s="826"/>
      <c r="D41" s="60">
        <f>SUM(D10:D40)</f>
        <v>1688000</v>
      </c>
      <c r="E41" s="60">
        <f>SUM(E10:E40)</f>
        <v>1691800</v>
      </c>
      <c r="F41" s="60">
        <f>D41+(D41*F8)</f>
        <v>2025600</v>
      </c>
      <c r="G41" s="60">
        <f>D41+(D41*G8)</f>
        <v>2194400</v>
      </c>
    </row>
    <row r="42" spans="1:7" x14ac:dyDescent="0.2">
      <c r="A42" s="56"/>
      <c r="B42" s="57"/>
      <c r="C42" s="57"/>
      <c r="D42" s="58"/>
      <c r="E42" s="58"/>
      <c r="F42" s="58"/>
      <c r="G42" s="58"/>
    </row>
    <row r="43" spans="1:7" s="509" customFormat="1" x14ac:dyDescent="0.2">
      <c r="A43" s="59"/>
      <c r="B43" s="61" t="s">
        <v>186</v>
      </c>
      <c r="C43" s="61" t="s">
        <v>187</v>
      </c>
      <c r="D43" s="60">
        <v>1688000</v>
      </c>
      <c r="E43" s="60">
        <f>D43+(D43*E8)</f>
        <v>1856800</v>
      </c>
      <c r="F43" s="60">
        <f>D43+(D43*F8)</f>
        <v>2025600</v>
      </c>
      <c r="G43" s="60">
        <f>D43+(D43*G8)</f>
        <v>2194400</v>
      </c>
    </row>
    <row r="44" spans="1:7" x14ac:dyDescent="0.2">
      <c r="A44" s="56"/>
      <c r="B44" s="57"/>
      <c r="C44" s="57"/>
      <c r="D44" s="58"/>
      <c r="E44" s="58"/>
      <c r="F44" s="58"/>
      <c r="G44" s="58"/>
    </row>
    <row r="45" spans="1:7" x14ac:dyDescent="0.2">
      <c r="A45" s="62">
        <v>200</v>
      </c>
      <c r="B45" s="56" t="s">
        <v>188</v>
      </c>
      <c r="C45" s="57" t="s">
        <v>159</v>
      </c>
      <c r="D45" s="58">
        <v>20000</v>
      </c>
      <c r="E45" s="58">
        <f>D45+(D45*E8)</f>
        <v>22000</v>
      </c>
      <c r="F45" s="58">
        <f>D45+(D45*F8)</f>
        <v>24000</v>
      </c>
      <c r="G45" s="58">
        <f>D45+(D45*G8)</f>
        <v>26000</v>
      </c>
    </row>
    <row r="46" spans="1:7" x14ac:dyDescent="0.2">
      <c r="A46" s="56">
        <v>200</v>
      </c>
      <c r="B46" s="56" t="s">
        <v>189</v>
      </c>
      <c r="C46" s="57" t="s">
        <v>190</v>
      </c>
      <c r="D46" s="58">
        <v>10000</v>
      </c>
      <c r="E46" s="58">
        <f>D46+(D46*E8)</f>
        <v>11000</v>
      </c>
      <c r="F46" s="58">
        <f>D46+(D46*F8)</f>
        <v>12000</v>
      </c>
      <c r="G46" s="58">
        <f>D46+(D46*G8)</f>
        <v>13000</v>
      </c>
    </row>
    <row r="47" spans="1:7" x14ac:dyDescent="0.2">
      <c r="A47" s="56">
        <v>200</v>
      </c>
      <c r="B47" s="56" t="s">
        <v>191</v>
      </c>
      <c r="C47" s="57" t="s">
        <v>173</v>
      </c>
      <c r="D47" s="58">
        <v>18000</v>
      </c>
      <c r="E47" s="58">
        <f>D47+(D47*E8)</f>
        <v>19800</v>
      </c>
      <c r="F47" s="58">
        <f>D47+(D47*F8)</f>
        <v>21600</v>
      </c>
      <c r="G47" s="58">
        <f>D47+(D47*G8)</f>
        <v>23400</v>
      </c>
    </row>
    <row r="48" spans="1:7" x14ac:dyDescent="0.2">
      <c r="A48" s="56">
        <v>200</v>
      </c>
      <c r="B48" s="56">
        <v>518</v>
      </c>
      <c r="C48" s="57" t="s">
        <v>267</v>
      </c>
      <c r="D48" s="58">
        <v>0</v>
      </c>
      <c r="E48" s="58">
        <f>D48+(D48*E8)</f>
        <v>0</v>
      </c>
      <c r="F48" s="58">
        <f>D48+(D48*F8)</f>
        <v>0</v>
      </c>
      <c r="G48" s="58">
        <f>D48+(D48*G8)</f>
        <v>0</v>
      </c>
    </row>
    <row r="49" spans="1:7" x14ac:dyDescent="0.2">
      <c r="A49" s="56">
        <v>200</v>
      </c>
      <c r="B49" s="56" t="s">
        <v>192</v>
      </c>
      <c r="C49" s="57" t="s">
        <v>193</v>
      </c>
      <c r="D49" s="58">
        <v>5300000</v>
      </c>
      <c r="E49" s="58">
        <f>D49+(D49*E8)</f>
        <v>5830000</v>
      </c>
      <c r="F49" s="58">
        <f>D49+(D49*F8)</f>
        <v>6360000</v>
      </c>
      <c r="G49" s="58">
        <f>D49+(D49*G8)</f>
        <v>6890000</v>
      </c>
    </row>
    <row r="50" spans="1:7" x14ac:dyDescent="0.2">
      <c r="A50" s="56">
        <v>200</v>
      </c>
      <c r="B50" s="56" t="s">
        <v>194</v>
      </c>
      <c r="C50" s="57" t="s">
        <v>195</v>
      </c>
      <c r="D50" s="58">
        <v>21000</v>
      </c>
      <c r="E50" s="58">
        <f>D50+(D50*E8)</f>
        <v>23100</v>
      </c>
      <c r="F50" s="58">
        <f>D50+(D50*F8)</f>
        <v>25200</v>
      </c>
      <c r="G50" s="58">
        <f>D50+(D50*G8)</f>
        <v>27300</v>
      </c>
    </row>
    <row r="51" spans="1:7" x14ac:dyDescent="0.2">
      <c r="A51" s="56">
        <v>200</v>
      </c>
      <c r="B51" s="56" t="s">
        <v>196</v>
      </c>
      <c r="C51" s="57" t="s">
        <v>197</v>
      </c>
      <c r="D51" s="58">
        <v>45000</v>
      </c>
      <c r="E51" s="58">
        <f>D51+(D51*E8)</f>
        <v>49500</v>
      </c>
      <c r="F51" s="58">
        <f>D51+(D51*F8)</f>
        <v>54000</v>
      </c>
      <c r="G51" s="58">
        <f>D51+(D51*G8)</f>
        <v>58500</v>
      </c>
    </row>
    <row r="52" spans="1:7" x14ac:dyDescent="0.2">
      <c r="A52" s="56">
        <v>200</v>
      </c>
      <c r="B52" s="56">
        <v>524</v>
      </c>
      <c r="C52" s="57" t="s">
        <v>273</v>
      </c>
      <c r="D52" s="58">
        <v>1813000</v>
      </c>
      <c r="E52" s="58">
        <f>D52+(D52*E8)</f>
        <v>1994300</v>
      </c>
      <c r="F52" s="58">
        <f>D52+(D52*F8)</f>
        <v>2175600</v>
      </c>
      <c r="G52" s="58">
        <f>D52+(D52*G8)</f>
        <v>2356900</v>
      </c>
    </row>
    <row r="53" spans="1:7" x14ac:dyDescent="0.2">
      <c r="A53" s="56">
        <v>200</v>
      </c>
      <c r="B53" s="56" t="s">
        <v>198</v>
      </c>
      <c r="C53" s="57" t="s">
        <v>199</v>
      </c>
      <c r="D53" s="58">
        <v>12000</v>
      </c>
      <c r="E53" s="58">
        <f>D53+(D53*E8)</f>
        <v>13200</v>
      </c>
      <c r="F53" s="58">
        <f>D53+(D53*F8)</f>
        <v>14400</v>
      </c>
      <c r="G53" s="58">
        <f>D53+(D53*G8)</f>
        <v>15600</v>
      </c>
    </row>
    <row r="54" spans="1:7" x14ac:dyDescent="0.2">
      <c r="A54" s="56">
        <v>200</v>
      </c>
      <c r="B54" s="56" t="s">
        <v>200</v>
      </c>
      <c r="C54" s="57" t="s">
        <v>201</v>
      </c>
      <c r="D54" s="58">
        <v>4000</v>
      </c>
      <c r="E54" s="58">
        <f>D54+(D54*E8)</f>
        <v>4400</v>
      </c>
      <c r="F54" s="58">
        <f>D54+(D54*F8)</f>
        <v>4800</v>
      </c>
      <c r="G54" s="58">
        <f>D54+(D54*G8)</f>
        <v>5200</v>
      </c>
    </row>
    <row r="55" spans="1:7" x14ac:dyDescent="0.2">
      <c r="A55" s="56">
        <v>200</v>
      </c>
      <c r="B55" s="56" t="s">
        <v>202</v>
      </c>
      <c r="C55" s="57" t="s">
        <v>203</v>
      </c>
      <c r="D55" s="58">
        <v>53000</v>
      </c>
      <c r="E55" s="58">
        <f>D55+(D55*E8)</f>
        <v>58300</v>
      </c>
      <c r="F55" s="58">
        <f>D55+(D55*F8)</f>
        <v>63600</v>
      </c>
      <c r="G55" s="58">
        <f>D55+(D55*G8)</f>
        <v>68900</v>
      </c>
    </row>
    <row r="56" spans="1:7" s="509" customFormat="1" x14ac:dyDescent="0.2">
      <c r="A56" s="59"/>
      <c r="B56" s="826" t="s">
        <v>204</v>
      </c>
      <c r="C56" s="826"/>
      <c r="D56" s="60">
        <f>SUM(D45:D55)</f>
        <v>7296000</v>
      </c>
      <c r="E56" s="60">
        <f>D56+(D56*E8)</f>
        <v>8025600</v>
      </c>
      <c r="F56" s="60">
        <f>D56+(D56*F8)</f>
        <v>8755200</v>
      </c>
      <c r="G56" s="60">
        <f>D56+(D56*G8)</f>
        <v>9484800</v>
      </c>
    </row>
    <row r="57" spans="1:7" x14ac:dyDescent="0.2">
      <c r="A57" s="56"/>
      <c r="B57" s="57"/>
      <c r="C57" s="57"/>
      <c r="D57" s="58"/>
      <c r="E57" s="58"/>
      <c r="F57" s="58"/>
      <c r="G57" s="58"/>
    </row>
    <row r="58" spans="1:7" s="509" customFormat="1" x14ac:dyDescent="0.2">
      <c r="A58" s="59">
        <v>200</v>
      </c>
      <c r="B58" s="61" t="s">
        <v>205</v>
      </c>
      <c r="C58" s="61" t="s">
        <v>206</v>
      </c>
      <c r="D58" s="60">
        <v>7296000</v>
      </c>
      <c r="E58" s="60">
        <f>D58+(D58*E8)</f>
        <v>8025600</v>
      </c>
      <c r="F58" s="60">
        <f>D58+(D58*F8)</f>
        <v>8755200</v>
      </c>
      <c r="G58" s="60">
        <f>D58+(D58*G8)</f>
        <v>9484800</v>
      </c>
    </row>
    <row r="59" spans="1:7" x14ac:dyDescent="0.2">
      <c r="D59" s="64"/>
      <c r="E59" s="64"/>
      <c r="F59" s="64"/>
    </row>
    <row r="60" spans="1:7" x14ac:dyDescent="0.2">
      <c r="D60" s="64"/>
      <c r="E60" s="64"/>
      <c r="F60" s="64"/>
    </row>
    <row r="61" spans="1:7" x14ac:dyDescent="0.2">
      <c r="D61" s="64" t="s">
        <v>219</v>
      </c>
      <c r="E61" s="64"/>
      <c r="F61" s="67">
        <v>45611</v>
      </c>
    </row>
    <row r="62" spans="1:7" x14ac:dyDescent="0.2">
      <c r="D62" s="64" t="s">
        <v>220</v>
      </c>
      <c r="E62" s="64"/>
      <c r="F62" s="67">
        <v>45632</v>
      </c>
    </row>
    <row r="63" spans="1:7" x14ac:dyDescent="0.2">
      <c r="C63" s="52" t="s">
        <v>207</v>
      </c>
      <c r="D63" s="64"/>
      <c r="E63" s="64"/>
      <c r="F63" s="67"/>
    </row>
    <row r="64" spans="1:7" x14ac:dyDescent="0.2">
      <c r="C64" s="52" t="s">
        <v>208</v>
      </c>
      <c r="D64" s="64"/>
      <c r="E64" s="64"/>
      <c r="F64" s="67"/>
    </row>
    <row r="65" spans="3:6" x14ac:dyDescent="0.2">
      <c r="C65" s="52" t="s">
        <v>209</v>
      </c>
      <c r="D65" s="64" t="s">
        <v>221</v>
      </c>
      <c r="E65" s="64"/>
      <c r="F65" s="67"/>
    </row>
    <row r="66" spans="3:6" x14ac:dyDescent="0.2">
      <c r="C66" s="52" t="s">
        <v>210</v>
      </c>
      <c r="D66" s="64" t="s">
        <v>222</v>
      </c>
      <c r="E66" s="64"/>
      <c r="F66" s="67"/>
    </row>
    <row r="67" spans="3:6" x14ac:dyDescent="0.2">
      <c r="C67" s="52" t="s">
        <v>211</v>
      </c>
    </row>
  </sheetData>
  <sheetProtection selectLockedCells="1" selectUnlockedCells="1"/>
  <mergeCells count="10">
    <mergeCell ref="B41:C41"/>
    <mergeCell ref="B56:C56"/>
    <mergeCell ref="A1:G1"/>
    <mergeCell ref="A3:G3"/>
    <mergeCell ref="A4:G4"/>
    <mergeCell ref="A6:A9"/>
    <mergeCell ref="B6:B9"/>
    <mergeCell ref="C6:C9"/>
    <mergeCell ref="D6:D8"/>
    <mergeCell ref="E6:G6"/>
  </mergeCells>
  <pageMargins left="0.78740157480314965" right="0.78740157480314965" top="1.0236220472440944" bottom="1.0236220472440944" header="0.78740157480314965" footer="0.78740157480314965"/>
  <pageSetup paperSize="9" scale="82" orientation="portrait" useFirstPageNumber="1" r:id="rId1"/>
  <headerFooter alignWithMargins="0">
    <oddHeader>&amp;C&amp;A</oddHeader>
    <oddFooter>&amp;CStránka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60"/>
  <sheetViews>
    <sheetView topLeftCell="A16" zoomScaleNormal="100" zoomScaleSheetLayoutView="70" workbookViewId="0">
      <selection activeCell="G48" sqref="G48"/>
    </sheetView>
  </sheetViews>
  <sheetFormatPr defaultRowHeight="12.75" x14ac:dyDescent="0.2"/>
  <cols>
    <col min="1" max="1" width="10" customWidth="1"/>
    <col min="3" max="3" width="14.42578125" customWidth="1"/>
    <col min="5" max="5" width="13.5703125" customWidth="1"/>
    <col min="6" max="6" width="11.7109375" customWidth="1"/>
    <col min="7" max="7" width="26.28515625" customWidth="1"/>
    <col min="8" max="8" width="19.140625" customWidth="1"/>
    <col min="9" max="9" width="19.28515625" customWidth="1"/>
    <col min="10" max="10" width="23.7109375" customWidth="1"/>
    <col min="13" max="13" width="13.7109375" bestFit="1" customWidth="1"/>
  </cols>
  <sheetData>
    <row r="1" spans="1:10" ht="18" x14ac:dyDescent="0.25">
      <c r="A1" s="128" t="s">
        <v>103</v>
      </c>
      <c r="D1" s="76" t="s">
        <v>362</v>
      </c>
      <c r="H1" s="23">
        <f>G5</f>
        <v>2025</v>
      </c>
      <c r="I1" s="74" t="s">
        <v>86</v>
      </c>
      <c r="J1" s="76">
        <f>G5+3</f>
        <v>2028</v>
      </c>
    </row>
    <row r="2" spans="1:10" ht="18" x14ac:dyDescent="0.25">
      <c r="A2" s="128"/>
      <c r="D2" s="76"/>
      <c r="H2" s="10"/>
      <c r="I2" s="11"/>
      <c r="J2" s="9"/>
    </row>
    <row r="3" spans="1:10" ht="18.75" thickBot="1" x14ac:dyDescent="0.3">
      <c r="D3" s="24" t="s">
        <v>104</v>
      </c>
      <c r="E3" s="128" t="str">
        <f>+rekapitulace!F5</f>
        <v>návrh</v>
      </c>
      <c r="I3" s="129"/>
    </row>
    <row r="4" spans="1:10" x14ac:dyDescent="0.2">
      <c r="A4" s="26"/>
      <c r="B4" s="12"/>
      <c r="C4" s="12"/>
      <c r="D4" s="12"/>
      <c r="E4" s="6"/>
      <c r="F4" s="26"/>
      <c r="G4" s="33" t="s">
        <v>87</v>
      </c>
      <c r="H4" s="31" t="s">
        <v>88</v>
      </c>
      <c r="I4" s="31" t="s">
        <v>88</v>
      </c>
      <c r="J4" s="5" t="s">
        <v>88</v>
      </c>
    </row>
    <row r="5" spans="1:10" ht="13.5" thickBot="1" x14ac:dyDescent="0.25">
      <c r="A5" s="30"/>
      <c r="C5" s="10" t="s">
        <v>89</v>
      </c>
      <c r="E5" s="7"/>
      <c r="F5" s="25"/>
      <c r="G5" s="34">
        <f>rekapitulace!G3</f>
        <v>2025</v>
      </c>
      <c r="H5" s="32">
        <f>G5+1</f>
        <v>2026</v>
      </c>
      <c r="I5" s="32">
        <f>H5+1</f>
        <v>2027</v>
      </c>
      <c r="J5" s="130">
        <f>I5+1</f>
        <v>2028</v>
      </c>
    </row>
    <row r="6" spans="1:10" ht="16.5" thickBot="1" x14ac:dyDescent="0.3">
      <c r="A6" s="131" t="s">
        <v>90</v>
      </c>
      <c r="B6" s="132" t="s">
        <v>91</v>
      </c>
      <c r="C6" s="133"/>
      <c r="D6" s="133"/>
      <c r="E6" s="134"/>
      <c r="F6" s="135"/>
      <c r="G6" s="470">
        <f>příjmy!G7</f>
        <v>17570000</v>
      </c>
      <c r="H6" s="483">
        <f>G6*1.1</f>
        <v>19327000</v>
      </c>
      <c r="I6" s="483">
        <f>H6*1.1</f>
        <v>21259700</v>
      </c>
      <c r="J6" s="483">
        <f t="shared" ref="J6" si="0">I6*1.1</f>
        <v>23385670.000000004</v>
      </c>
    </row>
    <row r="7" spans="1:10" ht="15.75" thickBot="1" x14ac:dyDescent="0.25">
      <c r="A7" s="136"/>
      <c r="B7" s="38" t="s">
        <v>92</v>
      </c>
      <c r="C7" s="51"/>
      <c r="D7" s="51"/>
      <c r="E7" s="137"/>
      <c r="F7" s="138"/>
      <c r="G7" s="471">
        <f>příjmy!G20</f>
        <v>1360060</v>
      </c>
      <c r="H7" s="483">
        <f t="shared" ref="H7:J9" si="1">G7*1.1</f>
        <v>1496066.0000000002</v>
      </c>
      <c r="I7" s="483">
        <f t="shared" si="1"/>
        <v>1645672.6000000003</v>
      </c>
      <c r="J7" s="483">
        <f t="shared" si="1"/>
        <v>1810239.8600000006</v>
      </c>
    </row>
    <row r="8" spans="1:10" ht="15.75" thickBot="1" x14ac:dyDescent="0.25">
      <c r="A8" s="136"/>
      <c r="B8" s="139" t="s">
        <v>93</v>
      </c>
      <c r="C8" s="140"/>
      <c r="D8" s="140"/>
      <c r="E8" s="141"/>
      <c r="F8" s="142"/>
      <c r="G8" s="472">
        <f>+příjmy!G36</f>
        <v>10000</v>
      </c>
      <c r="H8" s="483">
        <f t="shared" si="1"/>
        <v>11000</v>
      </c>
      <c r="I8" s="483">
        <f t="shared" si="1"/>
        <v>12100.000000000002</v>
      </c>
      <c r="J8" s="483">
        <f t="shared" si="1"/>
        <v>13310.000000000004</v>
      </c>
    </row>
    <row r="9" spans="1:10" ht="15.75" thickBot="1" x14ac:dyDescent="0.25">
      <c r="A9" s="136"/>
      <c r="B9" s="38" t="s">
        <v>94</v>
      </c>
      <c r="C9" s="51"/>
      <c r="D9" s="51"/>
      <c r="E9" s="137"/>
      <c r="F9" s="138"/>
      <c r="G9" s="471">
        <f>příjmy!G39</f>
        <v>282600</v>
      </c>
      <c r="H9" s="483">
        <f t="shared" si="1"/>
        <v>310860</v>
      </c>
      <c r="I9" s="483">
        <f t="shared" si="1"/>
        <v>341946</v>
      </c>
      <c r="J9" s="483">
        <f t="shared" si="1"/>
        <v>376140.60000000003</v>
      </c>
    </row>
    <row r="10" spans="1:10" ht="15" x14ac:dyDescent="0.2">
      <c r="A10" s="136"/>
      <c r="B10" s="242" t="s">
        <v>255</v>
      </c>
      <c r="C10" s="143"/>
      <c r="D10" s="143"/>
      <c r="E10" s="144"/>
      <c r="F10" s="145"/>
      <c r="G10" s="473">
        <f>příjmy!G42</f>
        <v>78069000</v>
      </c>
      <c r="H10" s="488">
        <v>70200000</v>
      </c>
      <c r="I10" s="483">
        <v>7500000</v>
      </c>
      <c r="J10" s="483"/>
    </row>
    <row r="11" spans="1:10" ht="15" x14ac:dyDescent="0.2">
      <c r="A11" s="136"/>
      <c r="B11" s="38"/>
      <c r="C11" s="51"/>
      <c r="D11" s="51"/>
      <c r="E11" s="137"/>
      <c r="F11" s="138"/>
      <c r="G11" s="474"/>
      <c r="H11" s="484"/>
      <c r="I11" s="484"/>
      <c r="J11" s="485"/>
    </row>
    <row r="12" spans="1:10" ht="15" x14ac:dyDescent="0.2">
      <c r="A12" s="136"/>
      <c r="B12" s="139"/>
      <c r="C12" s="140"/>
      <c r="D12" s="140"/>
      <c r="E12" s="141"/>
      <c r="F12" s="142"/>
      <c r="G12" s="475"/>
      <c r="H12" s="486"/>
      <c r="I12" s="486"/>
      <c r="J12" s="487"/>
    </row>
    <row r="13" spans="1:10" ht="15" x14ac:dyDescent="0.2">
      <c r="A13" s="136"/>
      <c r="B13" s="38"/>
      <c r="C13" s="51"/>
      <c r="D13" s="51"/>
      <c r="E13" s="137"/>
      <c r="F13" s="138"/>
      <c r="G13" s="476"/>
      <c r="H13" s="489"/>
      <c r="I13" s="489"/>
      <c r="J13" s="485"/>
    </row>
    <row r="14" spans="1:10" ht="15.75" thickBot="1" x14ac:dyDescent="0.25">
      <c r="A14" s="136"/>
      <c r="B14" s="146"/>
      <c r="C14" s="147"/>
      <c r="D14" s="147"/>
      <c r="E14" s="148"/>
      <c r="F14" s="142"/>
      <c r="G14" s="477"/>
      <c r="H14" s="490"/>
      <c r="I14" s="490"/>
      <c r="J14" s="487"/>
    </row>
    <row r="15" spans="1:10" ht="16.5" thickBot="1" x14ac:dyDescent="0.3">
      <c r="A15" s="149"/>
      <c r="B15" s="150" t="s">
        <v>31</v>
      </c>
      <c r="C15" s="151"/>
      <c r="D15" s="151"/>
      <c r="E15" s="151"/>
      <c r="F15" s="152"/>
      <c r="G15" s="478">
        <f>SUM(G6:G14)</f>
        <v>97291660</v>
      </c>
      <c r="H15" s="491">
        <f>SUM(H6:H14)</f>
        <v>91344926</v>
      </c>
      <c r="I15" s="491">
        <f>SUM(I6:I14)</f>
        <v>30759418.600000001</v>
      </c>
      <c r="J15" s="492">
        <f>SUM(J6:J14)</f>
        <v>25585360.460000005</v>
      </c>
    </row>
    <row r="16" spans="1:10" ht="15.75" x14ac:dyDescent="0.25">
      <c r="A16" s="153" t="s">
        <v>95</v>
      </c>
      <c r="B16" s="65"/>
      <c r="C16" s="66"/>
      <c r="D16" s="66"/>
      <c r="E16" s="66"/>
      <c r="F16" s="42"/>
      <c r="G16" s="479"/>
      <c r="H16" s="493"/>
      <c r="I16" s="493"/>
      <c r="J16" s="494"/>
    </row>
    <row r="17" spans="1:12" ht="15" x14ac:dyDescent="0.2">
      <c r="A17" s="49"/>
      <c r="B17" s="69" t="str">
        <f>výdaje!A8</f>
        <v>1. Lesní hospodářství §1032</v>
      </c>
      <c r="C17" s="78"/>
      <c r="D17" s="78"/>
      <c r="E17" s="78"/>
      <c r="F17" s="154"/>
      <c r="G17" s="626">
        <f>výdaje!F11</f>
        <v>200000</v>
      </c>
      <c r="H17" s="495">
        <f>G17*1.1</f>
        <v>220000.00000000003</v>
      </c>
      <c r="I17" s="495">
        <f t="shared" ref="I17:J17" si="2">H17*1.1</f>
        <v>242000.00000000006</v>
      </c>
      <c r="J17" s="495">
        <f t="shared" si="2"/>
        <v>266200.00000000006</v>
      </c>
    </row>
    <row r="18" spans="1:12" ht="15" x14ac:dyDescent="0.2">
      <c r="A18" s="49"/>
      <c r="B18" s="68" t="str">
        <f>výdaje!A13</f>
        <v>2. Komunikace §2212</v>
      </c>
      <c r="C18" s="27"/>
      <c r="D18" s="27"/>
      <c r="E18" s="27"/>
      <c r="F18" s="155"/>
      <c r="G18" s="627">
        <f>výdaje!F17</f>
        <v>190000</v>
      </c>
      <c r="H18" s="495">
        <f t="shared" ref="H18:J45" si="3">G18*1.1</f>
        <v>209000.00000000003</v>
      </c>
      <c r="I18" s="495">
        <f t="shared" si="3"/>
        <v>229900.00000000006</v>
      </c>
      <c r="J18" s="495">
        <f t="shared" si="3"/>
        <v>252890.00000000009</v>
      </c>
    </row>
    <row r="19" spans="1:12" ht="15" x14ac:dyDescent="0.2">
      <c r="A19" s="49"/>
      <c r="B19" s="69" t="str">
        <f>výdaje!A19</f>
        <v>3. Kanalizace §2321</v>
      </c>
      <c r="C19" s="78"/>
      <c r="D19" s="78"/>
      <c r="E19" s="78"/>
      <c r="F19" s="154"/>
      <c r="G19" s="626">
        <f>výdaje!F22</f>
        <v>130815000</v>
      </c>
      <c r="H19" s="495">
        <v>117000000</v>
      </c>
      <c r="I19" s="495">
        <v>12500000</v>
      </c>
      <c r="J19" s="495">
        <v>0</v>
      </c>
    </row>
    <row r="20" spans="1:12" ht="15" x14ac:dyDescent="0.2">
      <c r="A20" s="49"/>
      <c r="B20" s="156" t="str">
        <f>výdaje!A24</f>
        <v>4. Základní a a Mateřská škola §3117</v>
      </c>
      <c r="C20" s="243"/>
      <c r="D20" s="157"/>
      <c r="E20" s="157"/>
      <c r="F20" s="158"/>
      <c r="G20" s="480">
        <f>výdaje!F29</f>
        <v>2132000</v>
      </c>
      <c r="H20" s="495">
        <f t="shared" si="3"/>
        <v>2345200</v>
      </c>
      <c r="I20" s="495">
        <f t="shared" si="3"/>
        <v>2579720</v>
      </c>
      <c r="J20" s="495">
        <f t="shared" si="3"/>
        <v>2837692</v>
      </c>
    </row>
    <row r="21" spans="1:12" ht="15" x14ac:dyDescent="0.2">
      <c r="A21" s="49"/>
      <c r="B21" s="68" t="str">
        <f>výdaje!A31</f>
        <v>5. Činnosti knihovnické §3314</v>
      </c>
      <c r="C21" s="27"/>
      <c r="D21" s="27"/>
      <c r="E21" s="27"/>
      <c r="F21" s="155"/>
      <c r="G21" s="627">
        <f>výdaje!F37</f>
        <v>65000</v>
      </c>
      <c r="H21" s="495">
        <f t="shared" si="3"/>
        <v>71500</v>
      </c>
      <c r="I21" s="495">
        <f t="shared" si="3"/>
        <v>78650</v>
      </c>
      <c r="J21" s="495">
        <f t="shared" si="3"/>
        <v>86515</v>
      </c>
      <c r="K21" s="24"/>
    </row>
    <row r="22" spans="1:12" ht="15" x14ac:dyDescent="0.2">
      <c r="A22" s="49"/>
      <c r="B22" s="69" t="str">
        <f>výdaje!A39</f>
        <v>6. Kronika §3319</v>
      </c>
      <c r="C22" s="28" t="s">
        <v>96</v>
      </c>
      <c r="D22" s="78"/>
      <c r="E22" s="78"/>
      <c r="F22" s="154"/>
      <c r="G22" s="626">
        <f>výdaje!F46</f>
        <v>139000</v>
      </c>
      <c r="H22" s="495">
        <f t="shared" si="3"/>
        <v>152900</v>
      </c>
      <c r="I22" s="495">
        <f t="shared" si="3"/>
        <v>168190</v>
      </c>
      <c r="J22" s="495">
        <f t="shared" si="3"/>
        <v>185009.00000000003</v>
      </c>
      <c r="L22" s="39"/>
    </row>
    <row r="23" spans="1:12" ht="15" x14ac:dyDescent="0.2">
      <c r="A23" s="49"/>
      <c r="B23" s="68" t="str">
        <f>výdaje!A48</f>
        <v>7. Sbor pro občanské záležitosti §3399</v>
      </c>
      <c r="C23" s="70"/>
      <c r="D23" s="27"/>
      <c r="E23" s="27"/>
      <c r="F23" s="155"/>
      <c r="G23" s="627">
        <f>výdaje!F52</f>
        <v>65000</v>
      </c>
      <c r="H23" s="495">
        <f t="shared" si="3"/>
        <v>71500</v>
      </c>
      <c r="I23" s="495">
        <f t="shared" si="3"/>
        <v>78650</v>
      </c>
      <c r="J23" s="495">
        <f t="shared" si="3"/>
        <v>86515</v>
      </c>
    </row>
    <row r="24" spans="1:12" ht="15" x14ac:dyDescent="0.2">
      <c r="A24" s="49"/>
      <c r="B24" s="69" t="str">
        <f>výdaje!A57</f>
        <v>8. Provoz KD §3392</v>
      </c>
      <c r="C24" s="27"/>
      <c r="D24" s="78"/>
      <c r="E24" s="78"/>
      <c r="F24" s="154"/>
      <c r="G24" s="626">
        <f>výdaje!F66</f>
        <v>410000</v>
      </c>
      <c r="H24" s="495">
        <f t="shared" si="3"/>
        <v>451000.00000000006</v>
      </c>
      <c r="I24" s="495">
        <f t="shared" si="3"/>
        <v>496100.00000000012</v>
      </c>
      <c r="J24" s="495">
        <f t="shared" si="3"/>
        <v>545710.00000000012</v>
      </c>
    </row>
    <row r="25" spans="1:12" ht="15" x14ac:dyDescent="0.2">
      <c r="A25" s="49"/>
      <c r="B25" s="69" t="str">
        <f>výdaje!A68</f>
        <v>9. TJ Sokol §3419</v>
      </c>
      <c r="C25" s="78"/>
      <c r="D25" s="27"/>
      <c r="E25" s="27"/>
      <c r="F25" s="155"/>
      <c r="G25" s="627">
        <f>výdaje!F70</f>
        <v>30000</v>
      </c>
      <c r="H25" s="495">
        <f t="shared" si="3"/>
        <v>33000</v>
      </c>
      <c r="I25" s="495">
        <f t="shared" si="3"/>
        <v>36300</v>
      </c>
      <c r="J25" s="495">
        <f t="shared" si="3"/>
        <v>39930</v>
      </c>
    </row>
    <row r="26" spans="1:12" ht="15" x14ac:dyDescent="0.2">
      <c r="A26" s="49"/>
      <c r="B26" s="68" t="str">
        <f>výdaje!A72</f>
        <v>10. Ostatní zajmová činnost § 3429</v>
      </c>
      <c r="C26" s="78"/>
      <c r="D26" s="27"/>
      <c r="E26" s="27"/>
      <c r="F26" s="155"/>
      <c r="G26" s="627">
        <f>výdaje!F74</f>
        <v>3000</v>
      </c>
      <c r="H26" s="495">
        <f t="shared" ref="H26" si="4">G26*1.1</f>
        <v>3300.0000000000005</v>
      </c>
      <c r="I26" s="495">
        <f t="shared" ref="I26" si="5">H26*1.1</f>
        <v>3630.0000000000009</v>
      </c>
      <c r="J26" s="495">
        <f t="shared" ref="J26" si="6">I26*1.1</f>
        <v>3993.0000000000014</v>
      </c>
    </row>
    <row r="27" spans="1:12" ht="15" x14ac:dyDescent="0.2">
      <c r="A27" s="49"/>
      <c r="B27" s="68" t="str">
        <f>výdaje!A76</f>
        <v>11. Hřiště §3412</v>
      </c>
      <c r="C27" s="78"/>
      <c r="D27" s="78"/>
      <c r="E27" s="78"/>
      <c r="F27" s="154"/>
      <c r="G27" s="626">
        <f>výdaje!F81</f>
        <v>80000</v>
      </c>
      <c r="H27" s="495">
        <f t="shared" si="3"/>
        <v>88000</v>
      </c>
      <c r="I27" s="495">
        <f t="shared" si="3"/>
        <v>96800.000000000015</v>
      </c>
      <c r="J27" s="495">
        <f t="shared" si="3"/>
        <v>106480.00000000003</v>
      </c>
    </row>
    <row r="28" spans="1:12" ht="15" x14ac:dyDescent="0.2">
      <c r="A28" s="49"/>
      <c r="B28" s="69" t="str">
        <f>výdaje!A83</f>
        <v>12. Komunální služby a místní rozvoj §3639</v>
      </c>
      <c r="C28" s="29"/>
      <c r="D28" s="29"/>
      <c r="E28" s="29"/>
      <c r="F28" s="160"/>
      <c r="G28" s="628">
        <f>výdaje!F104</f>
        <v>3047000</v>
      </c>
      <c r="H28" s="495">
        <f t="shared" si="3"/>
        <v>3351700.0000000005</v>
      </c>
      <c r="I28" s="495">
        <f t="shared" si="3"/>
        <v>3686870.0000000009</v>
      </c>
      <c r="J28" s="495">
        <f t="shared" si="3"/>
        <v>4055557.0000000014</v>
      </c>
    </row>
    <row r="29" spans="1:12" ht="15" x14ac:dyDescent="0.2">
      <c r="A29" s="49"/>
      <c r="B29" s="156" t="str">
        <f>výdaje!A106</f>
        <v>13. Veřejné osvětlení §3631</v>
      </c>
      <c r="C29" s="29"/>
      <c r="D29" s="29"/>
      <c r="E29" s="29"/>
      <c r="F29" s="160"/>
      <c r="G29" s="628">
        <f>výdaje!F111</f>
        <v>900000</v>
      </c>
      <c r="H29" s="495">
        <f t="shared" si="3"/>
        <v>990000.00000000012</v>
      </c>
      <c r="I29" s="495">
        <f t="shared" si="3"/>
        <v>1089000.0000000002</v>
      </c>
      <c r="J29" s="495">
        <f t="shared" si="3"/>
        <v>1197900.0000000005</v>
      </c>
    </row>
    <row r="30" spans="1:12" ht="15" x14ac:dyDescent="0.2">
      <c r="A30" s="49"/>
      <c r="B30" s="68" t="str">
        <f>výdaje!A116</f>
        <v>14. Veřejný rozhlas §3341</v>
      </c>
      <c r="C30" s="29"/>
      <c r="D30" s="29"/>
      <c r="E30" s="29"/>
      <c r="F30" s="160"/>
      <c r="G30" s="628">
        <f>výdaje!F118</f>
        <v>20000</v>
      </c>
      <c r="H30" s="495">
        <f t="shared" si="3"/>
        <v>22000</v>
      </c>
      <c r="I30" s="495">
        <f t="shared" si="3"/>
        <v>24200.000000000004</v>
      </c>
      <c r="J30" s="495">
        <f t="shared" si="3"/>
        <v>26620.000000000007</v>
      </c>
    </row>
    <row r="31" spans="1:12" ht="15" x14ac:dyDescent="0.2">
      <c r="A31" s="49"/>
      <c r="B31" s="69" t="str">
        <f>výdaje!A120</f>
        <v>15. Pohřebnictví §3632</v>
      </c>
      <c r="C31" s="29"/>
      <c r="D31" s="29"/>
      <c r="E31" s="29"/>
      <c r="F31" s="160"/>
      <c r="G31" s="628">
        <f>výdaje!F123</f>
        <v>575000</v>
      </c>
      <c r="H31" s="495">
        <f t="shared" si="3"/>
        <v>632500</v>
      </c>
      <c r="I31" s="495">
        <f t="shared" si="3"/>
        <v>695750</v>
      </c>
      <c r="J31" s="495">
        <f t="shared" si="3"/>
        <v>765325.00000000012</v>
      </c>
    </row>
    <row r="32" spans="1:12" ht="15" x14ac:dyDescent="0.2">
      <c r="A32" s="49"/>
      <c r="B32" s="69" t="str">
        <f>výdaje!A125</f>
        <v>16. Územní rozvoj §3636</v>
      </c>
      <c r="C32" s="28"/>
      <c r="D32" s="28"/>
      <c r="E32" s="78"/>
      <c r="F32" s="154"/>
      <c r="G32" s="626">
        <f>výdaje!F127</f>
        <v>400000</v>
      </c>
      <c r="H32" s="495">
        <f t="shared" si="3"/>
        <v>440000.00000000006</v>
      </c>
      <c r="I32" s="495">
        <f t="shared" si="3"/>
        <v>484000.00000000012</v>
      </c>
      <c r="J32" s="495">
        <f t="shared" si="3"/>
        <v>532400.00000000012</v>
      </c>
    </row>
    <row r="33" spans="1:13" ht="15" x14ac:dyDescent="0.2">
      <c r="A33" s="49"/>
      <c r="B33" s="69" t="str">
        <f>výdaje!A129</f>
        <v>17. Sběr a svoz komunál odpadu §3722</v>
      </c>
      <c r="C33" s="78"/>
      <c r="D33" s="78"/>
      <c r="E33" s="78"/>
      <c r="F33" s="154"/>
      <c r="G33" s="626">
        <f>výdaje!F133</f>
        <v>730000</v>
      </c>
      <c r="H33" s="495">
        <f t="shared" si="3"/>
        <v>803000.00000000012</v>
      </c>
      <c r="I33" s="495">
        <f t="shared" si="3"/>
        <v>883300.00000000023</v>
      </c>
      <c r="J33" s="495">
        <f t="shared" si="3"/>
        <v>971630.00000000035</v>
      </c>
    </row>
    <row r="34" spans="1:13" ht="15" x14ac:dyDescent="0.2">
      <c r="A34" s="49"/>
      <c r="B34" s="69" t="str">
        <f>výdaje!A135</f>
        <v>18. Svoz nebezpečného odpadu §3721</v>
      </c>
      <c r="C34" s="29"/>
      <c r="D34" s="29"/>
      <c r="E34" s="78"/>
      <c r="F34" s="154"/>
      <c r="G34" s="626">
        <f>výdaje!F137</f>
        <v>35000</v>
      </c>
      <c r="H34" s="495">
        <f t="shared" si="3"/>
        <v>38500</v>
      </c>
      <c r="I34" s="495">
        <f t="shared" si="3"/>
        <v>42350</v>
      </c>
      <c r="J34" s="495">
        <f t="shared" si="3"/>
        <v>46585.000000000007</v>
      </c>
    </row>
    <row r="35" spans="1:13" ht="15" x14ac:dyDescent="0.2">
      <c r="A35" s="49"/>
      <c r="B35" s="69" t="str">
        <f>výdaje!A139</f>
        <v>19. Svoz ostatního odpadu §3723</v>
      </c>
      <c r="C35" s="29"/>
      <c r="D35" s="29"/>
      <c r="E35" s="78"/>
      <c r="F35" s="154"/>
      <c r="G35" s="626">
        <f>výdaje!F141</f>
        <v>300000</v>
      </c>
      <c r="H35" s="495">
        <f t="shared" si="3"/>
        <v>330000</v>
      </c>
      <c r="I35" s="495">
        <f t="shared" si="3"/>
        <v>363000.00000000006</v>
      </c>
      <c r="J35" s="495">
        <f t="shared" si="3"/>
        <v>399300.00000000012</v>
      </c>
    </row>
    <row r="36" spans="1:13" ht="15" x14ac:dyDescent="0.2">
      <c r="A36" s="49"/>
      <c r="B36" s="69" t="str">
        <f>výdaje!A143</f>
        <v>20. Vzhled obce, veřejná zeleň §3745</v>
      </c>
      <c r="C36" s="29"/>
      <c r="D36" s="29"/>
      <c r="E36" s="78"/>
      <c r="F36" s="154"/>
      <c r="G36" s="626">
        <f>výdaje!F145</f>
        <v>350000</v>
      </c>
      <c r="H36" s="495">
        <f t="shared" si="3"/>
        <v>385000.00000000006</v>
      </c>
      <c r="I36" s="495">
        <f t="shared" si="3"/>
        <v>423500.00000000012</v>
      </c>
      <c r="J36" s="495">
        <f t="shared" si="3"/>
        <v>465850.00000000017</v>
      </c>
    </row>
    <row r="37" spans="1:13" ht="15" x14ac:dyDescent="0.2">
      <c r="A37" s="49"/>
      <c r="B37" s="69" t="str">
        <f>výdaje!A147</f>
        <v>21. Ochrana obyvatelstva §5213</v>
      </c>
      <c r="C37" s="29"/>
      <c r="D37" s="29"/>
      <c r="E37" s="78"/>
      <c r="F37" s="154"/>
      <c r="G37" s="626">
        <f>výdaje!F149</f>
        <v>15000</v>
      </c>
      <c r="H37" s="495">
        <f t="shared" si="3"/>
        <v>16500</v>
      </c>
      <c r="I37" s="495">
        <f t="shared" si="3"/>
        <v>18150</v>
      </c>
      <c r="J37" s="495">
        <f t="shared" si="3"/>
        <v>19965</v>
      </c>
    </row>
    <row r="38" spans="1:13" ht="15" x14ac:dyDescent="0.2">
      <c r="A38" s="49"/>
      <c r="B38" s="69" t="str">
        <f>výdaje!A151</f>
        <v>22. Požární ochrana §5512</v>
      </c>
      <c r="C38" s="29"/>
      <c r="D38" s="29"/>
      <c r="E38" s="78"/>
      <c r="F38" s="154"/>
      <c r="G38" s="626">
        <f>výdaje!F163</f>
        <v>262000</v>
      </c>
      <c r="H38" s="495">
        <f t="shared" si="3"/>
        <v>288200</v>
      </c>
      <c r="I38" s="495">
        <f t="shared" si="3"/>
        <v>317020</v>
      </c>
      <c r="J38" s="495">
        <f t="shared" si="3"/>
        <v>348722</v>
      </c>
    </row>
    <row r="39" spans="1:13" ht="15" x14ac:dyDescent="0.2">
      <c r="A39" s="49"/>
      <c r="B39" s="69" t="str">
        <f>výdaje!A168</f>
        <v>23. Obecní zastupitelstvo §6112</v>
      </c>
      <c r="C39" s="29"/>
      <c r="D39" s="29"/>
      <c r="E39" s="78"/>
      <c r="F39" s="154"/>
      <c r="G39" s="626">
        <f>výdaje!F175</f>
        <v>1972000</v>
      </c>
      <c r="H39" s="495">
        <f t="shared" si="3"/>
        <v>2169200</v>
      </c>
      <c r="I39" s="495">
        <f t="shared" si="3"/>
        <v>2386120</v>
      </c>
      <c r="J39" s="495">
        <f t="shared" si="3"/>
        <v>2624732</v>
      </c>
    </row>
    <row r="40" spans="1:13" ht="15" x14ac:dyDescent="0.2">
      <c r="A40" s="49"/>
      <c r="B40" s="69" t="str">
        <f>výdaje!A177</f>
        <v>24. Volby do parlamentu ČR §6114 UZ 98071</v>
      </c>
      <c r="C40" s="29"/>
      <c r="D40" s="29"/>
      <c r="E40" s="78"/>
      <c r="F40" s="154"/>
      <c r="G40" s="626">
        <f>výdaje!F182</f>
        <v>30000</v>
      </c>
      <c r="H40" s="495">
        <v>0</v>
      </c>
      <c r="I40" s="495">
        <v>0</v>
      </c>
      <c r="J40" s="495">
        <v>0</v>
      </c>
    </row>
    <row r="41" spans="1:13" ht="15" x14ac:dyDescent="0.2">
      <c r="A41" s="49"/>
      <c r="B41" s="69" t="str">
        <f>výdaje!A184</f>
        <v>25. Činnost místní správy §6171</v>
      </c>
      <c r="C41" s="29"/>
      <c r="D41" s="29"/>
      <c r="E41" s="78"/>
      <c r="F41" s="154"/>
      <c r="G41" s="626">
        <f>výdaje!F207</f>
        <v>2242500</v>
      </c>
      <c r="H41" s="495">
        <f t="shared" si="3"/>
        <v>2466750</v>
      </c>
      <c r="I41" s="495">
        <f t="shared" si="3"/>
        <v>2713425</v>
      </c>
      <c r="J41" s="495">
        <f t="shared" si="3"/>
        <v>2984767.5000000005</v>
      </c>
      <c r="M41" s="517">
        <f>SUM(G17:G45)</f>
        <v>145590500</v>
      </c>
    </row>
    <row r="42" spans="1:13" ht="15" x14ac:dyDescent="0.2">
      <c r="A42" s="49"/>
      <c r="B42" s="69" t="str">
        <f>výdaje!A209</f>
        <v>26. Pojištění majetku §6320</v>
      </c>
      <c r="C42" s="78"/>
      <c r="D42" s="78"/>
      <c r="E42" s="78"/>
      <c r="F42" s="154"/>
      <c r="G42" s="626">
        <f>výdaje!F211</f>
        <v>70000</v>
      </c>
      <c r="H42" s="495">
        <f t="shared" si="3"/>
        <v>77000</v>
      </c>
      <c r="I42" s="495">
        <f t="shared" si="3"/>
        <v>84700</v>
      </c>
      <c r="J42" s="495">
        <f t="shared" si="3"/>
        <v>93170.000000000015</v>
      </c>
    </row>
    <row r="43" spans="1:13" ht="15" x14ac:dyDescent="0.2">
      <c r="A43" s="49"/>
      <c r="B43" s="156" t="str">
        <f>výdaje!A213</f>
        <v>27. Bankovní služby §6310</v>
      </c>
      <c r="C43" s="157"/>
      <c r="D43" s="157"/>
      <c r="E43" s="157"/>
      <c r="F43" s="158"/>
      <c r="G43" s="480">
        <f>výdaje!F215</f>
        <v>7000</v>
      </c>
      <c r="H43" s="495">
        <f t="shared" si="3"/>
        <v>7700.0000000000009</v>
      </c>
      <c r="I43" s="495">
        <f t="shared" si="3"/>
        <v>8470.0000000000018</v>
      </c>
      <c r="J43" s="495">
        <f t="shared" si="3"/>
        <v>9317.0000000000036</v>
      </c>
    </row>
    <row r="44" spans="1:13" ht="15" x14ac:dyDescent="0.2">
      <c r="A44" s="49"/>
      <c r="B44" s="159" t="str">
        <f>výdaje!A217</f>
        <v>28. Bytové hospodářství §3612</v>
      </c>
      <c r="C44" s="29"/>
      <c r="D44" s="29"/>
      <c r="E44" s="29"/>
      <c r="F44" s="160"/>
      <c r="G44" s="628">
        <f>výdaje!F226</f>
        <v>250000</v>
      </c>
      <c r="H44" s="495">
        <f t="shared" si="3"/>
        <v>275000</v>
      </c>
      <c r="I44" s="495">
        <f t="shared" si="3"/>
        <v>302500</v>
      </c>
      <c r="J44" s="495">
        <f t="shared" si="3"/>
        <v>332750</v>
      </c>
    </row>
    <row r="45" spans="1:13" ht="15" x14ac:dyDescent="0.2">
      <c r="A45" s="49"/>
      <c r="B45" s="159" t="str">
        <f>výdaje!A228</f>
        <v>29. Nebytové prostory §3613</v>
      </c>
      <c r="C45" s="29"/>
      <c r="D45" s="29"/>
      <c r="E45" s="29"/>
      <c r="F45" s="160"/>
      <c r="G45" s="628">
        <f>výdaje!F234</f>
        <v>256000</v>
      </c>
      <c r="H45" s="495">
        <f t="shared" si="3"/>
        <v>281600</v>
      </c>
      <c r="I45" s="495">
        <f t="shared" si="3"/>
        <v>309760</v>
      </c>
      <c r="J45" s="495">
        <f t="shared" si="3"/>
        <v>340736</v>
      </c>
    </row>
    <row r="46" spans="1:13" ht="15.75" thickBot="1" x14ac:dyDescent="0.25">
      <c r="A46" s="49"/>
      <c r="B46" s="161"/>
      <c r="C46" s="162"/>
      <c r="D46" s="162"/>
      <c r="E46" s="162"/>
      <c r="F46" s="163"/>
      <c r="G46" s="481"/>
      <c r="H46" s="496"/>
      <c r="I46" s="496"/>
      <c r="J46" s="497"/>
    </row>
    <row r="47" spans="1:13" ht="16.5" thickBot="1" x14ac:dyDescent="0.3">
      <c r="A47" s="164"/>
      <c r="B47" s="165" t="s">
        <v>97</v>
      </c>
      <c r="C47" s="166"/>
      <c r="D47" s="166"/>
      <c r="E47" s="167"/>
      <c r="F47" s="168" t="s">
        <v>98</v>
      </c>
      <c r="G47" s="482">
        <f>výdaje!F236</f>
        <v>145590500</v>
      </c>
      <c r="H47" s="482">
        <f>SUM(H17:H46)</f>
        <v>133220050</v>
      </c>
      <c r="I47" s="482">
        <f>SUM(I17:I46)</f>
        <v>30342055</v>
      </c>
      <c r="J47" s="498">
        <f>SUM(J17:J46)</f>
        <v>19626260.500000004</v>
      </c>
    </row>
    <row r="48" spans="1:13" ht="16.5" thickBot="1" x14ac:dyDescent="0.3">
      <c r="A48" s="169" t="s">
        <v>99</v>
      </c>
      <c r="B48" s="170"/>
      <c r="C48" s="170"/>
      <c r="D48" s="171"/>
      <c r="E48" s="172"/>
      <c r="F48" s="173"/>
      <c r="G48" s="499">
        <f>G15-G47</f>
        <v>-48298840</v>
      </c>
      <c r="H48" s="499">
        <f>H15-H47</f>
        <v>-41875124</v>
      </c>
      <c r="I48" s="499">
        <f>I15-I47</f>
        <v>417363.60000000149</v>
      </c>
      <c r="J48" s="499">
        <f>J15-J47</f>
        <v>5959099.9600000009</v>
      </c>
    </row>
    <row r="49" spans="1:10" ht="16.5" thickBot="1" x14ac:dyDescent="0.3">
      <c r="A49" s="174" t="s">
        <v>101</v>
      </c>
      <c r="B49" s="175"/>
      <c r="C49" s="175"/>
      <c r="D49" s="176"/>
      <c r="E49" s="177"/>
      <c r="F49" s="178"/>
      <c r="G49" s="500">
        <f>rekapitulace!D20</f>
        <v>48298840</v>
      </c>
      <c r="H49" s="500">
        <f>-H48</f>
        <v>41875124</v>
      </c>
      <c r="I49" s="500">
        <f>-I48</f>
        <v>-417363.60000000149</v>
      </c>
      <c r="J49" s="500">
        <f>-J48</f>
        <v>-5959099.9600000009</v>
      </c>
    </row>
    <row r="50" spans="1:10" ht="16.5" thickBot="1" x14ac:dyDescent="0.3">
      <c r="A50" s="82" t="s">
        <v>102</v>
      </c>
      <c r="B50" s="83"/>
      <c r="C50" s="83"/>
      <c r="D50" s="179"/>
      <c r="E50" s="180"/>
      <c r="F50" s="181"/>
      <c r="G50" s="501">
        <v>0</v>
      </c>
      <c r="H50" s="501">
        <f>H15-H47+H49</f>
        <v>0</v>
      </c>
      <c r="I50" s="501">
        <f>I15-I47+I49</f>
        <v>0</v>
      </c>
      <c r="J50" s="502">
        <f>J15-J47+J49</f>
        <v>0</v>
      </c>
    </row>
    <row r="51" spans="1:10" ht="16.5" thickBot="1" x14ac:dyDescent="0.3">
      <c r="A51" s="182" t="s">
        <v>100</v>
      </c>
      <c r="B51" s="183"/>
      <c r="C51" s="183"/>
      <c r="D51" s="184"/>
      <c r="E51" s="185"/>
      <c r="F51" s="186"/>
      <c r="G51" s="503">
        <f>rekapitulace!I20</f>
        <v>59146457</v>
      </c>
      <c r="H51" s="503"/>
      <c r="I51" s="503"/>
      <c r="J51" s="503"/>
    </row>
    <row r="52" spans="1:10" ht="15" x14ac:dyDescent="0.2">
      <c r="A52" s="50"/>
      <c r="B52" s="50"/>
      <c r="C52" s="50"/>
      <c r="D52" s="50"/>
      <c r="E52" s="50"/>
      <c r="F52" s="50"/>
      <c r="G52" s="50"/>
      <c r="H52" s="50"/>
      <c r="I52" s="50"/>
      <c r="J52" s="50"/>
    </row>
    <row r="53" spans="1:10" ht="15.75" x14ac:dyDescent="0.25">
      <c r="A53" s="188" t="s">
        <v>13</v>
      </c>
      <c r="B53" s="50"/>
      <c r="C53" s="189">
        <v>45611</v>
      </c>
      <c r="D53" s="50"/>
      <c r="E53" s="50"/>
      <c r="F53" s="1" t="s">
        <v>14</v>
      </c>
      <c r="G53" s="190">
        <v>45632</v>
      </c>
      <c r="H53" s="190"/>
      <c r="I53" s="50"/>
      <c r="J53" s="50"/>
    </row>
    <row r="54" spans="1:10" ht="15" x14ac:dyDescent="0.2">
      <c r="A54" s="50"/>
      <c r="B54" s="50"/>
      <c r="C54" s="50"/>
      <c r="D54" s="50"/>
      <c r="E54" s="50"/>
      <c r="F54" s="50"/>
      <c r="G54" s="50"/>
      <c r="H54" s="50"/>
      <c r="I54" s="50"/>
      <c r="J54" s="50"/>
    </row>
    <row r="55" spans="1:10" ht="15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</row>
    <row r="56" spans="1:10" ht="15" x14ac:dyDescent="0.2">
      <c r="A56" s="50"/>
      <c r="B56" s="50"/>
      <c r="C56" s="50"/>
      <c r="D56" s="50"/>
      <c r="E56" s="50"/>
      <c r="F56" s="50"/>
      <c r="G56" s="50"/>
      <c r="H56" s="50"/>
      <c r="I56" s="50"/>
      <c r="J56" s="50"/>
    </row>
    <row r="57" spans="1:10" ht="15" x14ac:dyDescent="0.2">
      <c r="A57" s="50"/>
      <c r="B57" s="50"/>
      <c r="C57" s="50"/>
      <c r="D57" s="50"/>
      <c r="E57" s="50"/>
      <c r="F57" s="50"/>
      <c r="G57" s="50"/>
      <c r="H57" s="50"/>
      <c r="I57" s="50"/>
      <c r="J57" s="50"/>
    </row>
    <row r="58" spans="1:10" ht="15" x14ac:dyDescent="0.2">
      <c r="A58" s="50"/>
      <c r="B58" s="50"/>
      <c r="C58" s="50"/>
      <c r="D58" s="50"/>
      <c r="E58" s="50"/>
      <c r="F58" s="50"/>
      <c r="G58" s="50"/>
      <c r="H58" s="50"/>
      <c r="I58" s="50"/>
      <c r="J58" s="50"/>
    </row>
    <row r="59" spans="1:10" ht="15" x14ac:dyDescent="0.2">
      <c r="A59" s="50"/>
      <c r="B59" s="50"/>
      <c r="C59" s="50"/>
      <c r="D59" s="50"/>
      <c r="E59" s="50"/>
      <c r="F59" s="50"/>
      <c r="G59" s="50"/>
      <c r="H59" s="50"/>
      <c r="I59" s="50"/>
      <c r="J59" s="50"/>
    </row>
    <row r="60" spans="1:10" ht="15" x14ac:dyDescent="0.2">
      <c r="A60" s="50"/>
      <c r="B60" s="50"/>
      <c r="C60" s="50"/>
      <c r="D60" s="50"/>
      <c r="E60" s="50"/>
      <c r="F60" s="50"/>
      <c r="G60" s="50"/>
      <c r="H60" s="50"/>
      <c r="I60" s="50"/>
      <c r="J60" s="50"/>
    </row>
  </sheetData>
  <phoneticPr fontId="23" type="noConversion"/>
  <pageMargins left="0.74803149606299213" right="0.74803149606299213" top="0.98425196850393704" bottom="0.98425196850393704" header="0.51181102362204722" footer="0.51181102362204722"/>
  <pageSetup paperSize="9" scale="59" firstPageNumber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U35"/>
  <sheetViews>
    <sheetView tabSelected="1" zoomScale="90" zoomScaleNormal="90" workbookViewId="0">
      <selection activeCell="H10" sqref="H10"/>
    </sheetView>
  </sheetViews>
  <sheetFormatPr defaultRowHeight="12.75" x14ac:dyDescent="0.2"/>
  <cols>
    <col min="1" max="1" width="11.7109375" customWidth="1"/>
    <col min="5" max="5" width="16" customWidth="1"/>
    <col min="6" max="6" width="10.5703125" customWidth="1"/>
    <col min="7" max="7" width="24.7109375" customWidth="1"/>
    <col min="8" max="8" width="19.28515625" customWidth="1"/>
    <col min="9" max="9" width="53.140625" customWidth="1"/>
    <col min="10" max="10" width="18.140625" customWidth="1"/>
  </cols>
  <sheetData>
    <row r="3" spans="1:10" ht="20.25" x14ac:dyDescent="0.2">
      <c r="F3" s="106" t="s">
        <v>3</v>
      </c>
      <c r="G3" s="107">
        <v>2025</v>
      </c>
    </row>
    <row r="4" spans="1:10" ht="21" thickBot="1" x14ac:dyDescent="0.35">
      <c r="A4" s="833" t="s">
        <v>125</v>
      </c>
      <c r="B4" s="834"/>
      <c r="C4" s="834"/>
      <c r="D4" s="834"/>
      <c r="E4" s="834"/>
      <c r="F4" s="834"/>
      <c r="G4" s="834"/>
      <c r="H4" s="834"/>
      <c r="I4" s="834"/>
      <c r="J4" s="14"/>
    </row>
    <row r="5" spans="1:10" ht="30" customHeight="1" thickBot="1" x14ac:dyDescent="0.25">
      <c r="A5" s="835" t="s">
        <v>54</v>
      </c>
      <c r="B5" s="836"/>
      <c r="C5" s="836"/>
      <c r="D5" s="836"/>
      <c r="E5" s="836"/>
      <c r="F5" s="205" t="s">
        <v>111</v>
      </c>
      <c r="G5" s="205" t="s">
        <v>114</v>
      </c>
      <c r="H5" s="205" t="s">
        <v>6</v>
      </c>
      <c r="I5" s="205" t="s">
        <v>106</v>
      </c>
      <c r="J5" s="191"/>
    </row>
    <row r="6" spans="1:10" ht="15" x14ac:dyDescent="0.2">
      <c r="A6" s="837" t="s">
        <v>343</v>
      </c>
      <c r="B6" s="838"/>
      <c r="C6" s="838"/>
      <c r="D6" s="838"/>
      <c r="E6" s="838"/>
      <c r="F6" s="199"/>
      <c r="G6" s="199"/>
      <c r="H6" s="199">
        <v>50</v>
      </c>
      <c r="I6" s="140" t="s">
        <v>397</v>
      </c>
      <c r="J6" s="200"/>
    </row>
    <row r="7" spans="1:10" ht="15.75" customHeight="1" x14ac:dyDescent="0.2">
      <c r="A7" s="839" t="s">
        <v>344</v>
      </c>
      <c r="B7" s="840"/>
      <c r="C7" s="840"/>
      <c r="D7" s="840"/>
      <c r="E7" s="840"/>
      <c r="F7" s="192"/>
      <c r="G7" s="193"/>
      <c r="H7" s="192">
        <v>132000</v>
      </c>
      <c r="I7" s="140" t="s">
        <v>403</v>
      </c>
      <c r="J7" s="195"/>
    </row>
    <row r="8" spans="1:10" ht="15" customHeight="1" x14ac:dyDescent="0.2">
      <c r="A8" s="839" t="s">
        <v>345</v>
      </c>
      <c r="B8" s="840"/>
      <c r="C8" s="840"/>
      <c r="D8" s="840"/>
      <c r="E8" s="840"/>
      <c r="F8" s="192"/>
      <c r="G8" s="192"/>
      <c r="H8" s="192">
        <v>500</v>
      </c>
      <c r="I8" s="192" t="s">
        <v>404</v>
      </c>
      <c r="J8" s="195"/>
    </row>
    <row r="9" spans="1:10" ht="15" x14ac:dyDescent="0.2">
      <c r="A9" s="839" t="s">
        <v>356</v>
      </c>
      <c r="B9" s="840"/>
      <c r="C9" s="840"/>
      <c r="D9" s="840"/>
      <c r="E9" s="840"/>
      <c r="F9" s="192"/>
      <c r="G9" s="192"/>
      <c r="H9" s="192">
        <v>250</v>
      </c>
      <c r="I9" s="192" t="s">
        <v>405</v>
      </c>
      <c r="J9" s="195"/>
    </row>
    <row r="10" spans="1:10" ht="15" customHeight="1" x14ac:dyDescent="0.2">
      <c r="A10" s="841" t="s">
        <v>356</v>
      </c>
      <c r="B10" s="842"/>
      <c r="C10" s="842"/>
      <c r="D10" s="842"/>
      <c r="E10" s="843"/>
      <c r="F10" s="192"/>
      <c r="G10" s="198"/>
      <c r="H10" s="198">
        <v>200</v>
      </c>
      <c r="I10" s="140" t="s">
        <v>390</v>
      </c>
      <c r="J10" s="654"/>
    </row>
    <row r="11" spans="1:10" ht="15" customHeight="1" x14ac:dyDescent="0.2">
      <c r="A11" s="839" t="s">
        <v>356</v>
      </c>
      <c r="B11" s="840"/>
      <c r="C11" s="840"/>
      <c r="D11" s="840"/>
      <c r="E11" s="840"/>
      <c r="F11" s="192"/>
      <c r="G11" s="192"/>
      <c r="H11" s="192">
        <v>400</v>
      </c>
      <c r="I11" s="140" t="s">
        <v>336</v>
      </c>
      <c r="J11" s="195"/>
    </row>
    <row r="12" spans="1:10" ht="15" x14ac:dyDescent="0.2">
      <c r="A12" s="839" t="s">
        <v>357</v>
      </c>
      <c r="B12" s="840"/>
      <c r="C12" s="840"/>
      <c r="D12" s="840"/>
      <c r="E12" s="840"/>
      <c r="F12" s="192"/>
      <c r="G12" s="192"/>
      <c r="H12" s="192">
        <v>400</v>
      </c>
      <c r="I12" s="192" t="s">
        <v>392</v>
      </c>
      <c r="J12" s="195"/>
    </row>
    <row r="13" spans="1:10" ht="15" x14ac:dyDescent="0.2">
      <c r="A13" s="839" t="s">
        <v>358</v>
      </c>
      <c r="B13" s="840"/>
      <c r="C13" s="840"/>
      <c r="D13" s="840"/>
      <c r="E13" s="840"/>
      <c r="F13" s="192"/>
      <c r="G13" s="192"/>
      <c r="H13" s="192">
        <v>560</v>
      </c>
      <c r="I13" s="192" t="s">
        <v>387</v>
      </c>
      <c r="J13" s="195"/>
    </row>
    <row r="14" spans="1:10" ht="15" x14ac:dyDescent="0.2">
      <c r="A14" s="839" t="s">
        <v>359</v>
      </c>
      <c r="B14" s="840"/>
      <c r="C14" s="840"/>
      <c r="D14" s="840"/>
      <c r="E14" s="840"/>
      <c r="F14" s="192"/>
      <c r="G14" s="192"/>
      <c r="H14" s="192">
        <v>350</v>
      </c>
      <c r="I14" s="193" t="s">
        <v>388</v>
      </c>
      <c r="J14" s="195"/>
    </row>
    <row r="15" spans="1:10" ht="15" customHeight="1" x14ac:dyDescent="0.2">
      <c r="A15" s="839" t="s">
        <v>360</v>
      </c>
      <c r="B15" s="840"/>
      <c r="C15" s="840"/>
      <c r="D15" s="840"/>
      <c r="E15" s="840"/>
      <c r="F15" s="192"/>
      <c r="G15" s="192"/>
      <c r="H15" s="192">
        <v>200</v>
      </c>
      <c r="I15" s="193" t="s">
        <v>398</v>
      </c>
      <c r="J15" s="195"/>
    </row>
    <row r="16" spans="1:10" ht="15" x14ac:dyDescent="0.2">
      <c r="A16" s="839"/>
      <c r="B16" s="840"/>
      <c r="C16" s="840"/>
      <c r="D16" s="840"/>
      <c r="E16" s="840"/>
      <c r="F16" s="192"/>
      <c r="G16" s="192"/>
      <c r="H16" s="192"/>
      <c r="I16" s="192"/>
      <c r="J16" s="195"/>
    </row>
    <row r="17" spans="1:21" ht="12.75" customHeight="1" x14ac:dyDescent="0.2">
      <c r="A17" s="839"/>
      <c r="B17" s="840"/>
      <c r="C17" s="840"/>
      <c r="D17" s="840"/>
      <c r="E17" s="840"/>
      <c r="F17" s="192"/>
      <c r="G17" s="192"/>
      <c r="H17" s="192"/>
      <c r="I17" s="192"/>
      <c r="J17" s="195"/>
    </row>
    <row r="18" spans="1:21" ht="15" x14ac:dyDescent="0.2">
      <c r="A18" s="839"/>
      <c r="B18" s="840"/>
      <c r="C18" s="840"/>
      <c r="D18" s="840"/>
      <c r="E18" s="840"/>
      <c r="F18" s="192"/>
      <c r="G18" s="192"/>
      <c r="H18" s="192"/>
      <c r="I18" s="192"/>
      <c r="J18" s="195"/>
    </row>
    <row r="19" spans="1:21" ht="16.5" thickBot="1" x14ac:dyDescent="0.3">
      <c r="A19" s="845"/>
      <c r="B19" s="846"/>
      <c r="C19" s="846"/>
      <c r="D19" s="846"/>
      <c r="E19" s="846"/>
      <c r="F19" s="196"/>
      <c r="G19" s="196"/>
      <c r="H19" s="655">
        <f>SUM(H6:H18)</f>
        <v>134910</v>
      </c>
      <c r="I19" s="196"/>
      <c r="J19" s="197"/>
    </row>
    <row r="20" spans="1:21" ht="15.75" x14ac:dyDescent="0.25">
      <c r="A20" s="847" t="s">
        <v>123</v>
      </c>
      <c r="B20" s="847"/>
      <c r="C20" s="847"/>
      <c r="D20" s="847"/>
      <c r="E20" s="847"/>
      <c r="F20" s="848"/>
      <c r="G20" s="848"/>
      <c r="H20" s="848"/>
      <c r="I20" s="140"/>
      <c r="J20" s="140"/>
    </row>
    <row r="21" spans="1:21" ht="15.75" x14ac:dyDescent="0.25">
      <c r="A21" s="844"/>
      <c r="B21" s="844"/>
      <c r="C21" s="844"/>
      <c r="D21" s="844"/>
      <c r="E21" s="844"/>
      <c r="F21" s="844"/>
      <c r="G21" s="140"/>
      <c r="H21" s="140"/>
      <c r="I21" s="140"/>
      <c r="J21" s="140"/>
    </row>
    <row r="22" spans="1:21" ht="15.75" thickBot="1" x14ac:dyDescent="0.25">
      <c r="A22" s="206"/>
      <c r="B22" s="206"/>
      <c r="C22" s="206"/>
      <c r="D22" s="206"/>
      <c r="E22" s="201"/>
      <c r="F22" s="849"/>
      <c r="G22" s="849"/>
      <c r="H22" s="151"/>
      <c r="I22" s="151"/>
      <c r="J22" s="151"/>
      <c r="K22" s="151"/>
      <c r="L22" s="151"/>
      <c r="M22" s="151"/>
    </row>
    <row r="23" spans="1:21" ht="15.75" customHeight="1" x14ac:dyDescent="0.25">
      <c r="A23" s="231" t="s">
        <v>146</v>
      </c>
      <c r="B23" s="232"/>
      <c r="C23" s="232"/>
      <c r="D23" s="232"/>
      <c r="E23" s="232"/>
      <c r="F23" s="232"/>
      <c r="G23" s="232"/>
      <c r="H23" s="831" t="s">
        <v>144</v>
      </c>
      <c r="L23" s="151"/>
      <c r="R23" s="151"/>
      <c r="S23" s="151"/>
      <c r="T23" s="151"/>
      <c r="U23" s="151"/>
    </row>
    <row r="24" spans="1:21" ht="16.5" thickBot="1" x14ac:dyDescent="0.3">
      <c r="A24" s="209" t="s">
        <v>54</v>
      </c>
      <c r="B24" s="215"/>
      <c r="C24" s="215"/>
      <c r="D24" s="210"/>
      <c r="E24" s="202" t="s">
        <v>7</v>
      </c>
      <c r="F24" s="223" t="s">
        <v>106</v>
      </c>
      <c r="G24" s="224"/>
      <c r="H24" s="832"/>
      <c r="L24" s="151"/>
      <c r="R24" s="151"/>
      <c r="S24" s="151"/>
      <c r="T24" s="151"/>
      <c r="U24" s="151"/>
    </row>
    <row r="25" spans="1:21" ht="15" x14ac:dyDescent="0.2">
      <c r="A25" s="211"/>
      <c r="B25" s="216"/>
      <c r="C25" s="216"/>
      <c r="D25" s="212"/>
      <c r="E25" s="207"/>
      <c r="F25" s="225"/>
      <c r="G25" s="226"/>
      <c r="H25" s="203"/>
      <c r="L25" s="151"/>
      <c r="R25" s="151"/>
      <c r="S25" s="151"/>
      <c r="T25" s="151"/>
      <c r="U25" s="151"/>
    </row>
    <row r="26" spans="1:21" ht="15" customHeight="1" x14ac:dyDescent="0.2">
      <c r="A26" s="213"/>
      <c r="B26" s="217"/>
      <c r="C26" s="217"/>
      <c r="D26" s="214"/>
      <c r="E26" s="208"/>
      <c r="F26" s="227"/>
      <c r="H26" s="204"/>
      <c r="L26" s="151"/>
      <c r="R26" s="151"/>
      <c r="S26" s="151"/>
      <c r="T26" s="151"/>
      <c r="U26" s="151"/>
    </row>
    <row r="27" spans="1:21" ht="15" x14ac:dyDescent="0.2">
      <c r="A27" s="213" t="s">
        <v>141</v>
      </c>
      <c r="B27" s="217"/>
      <c r="C27" s="217"/>
      <c r="D27" s="214"/>
      <c r="E27" s="208">
        <v>330</v>
      </c>
      <c r="F27" s="227" t="s">
        <v>236</v>
      </c>
      <c r="G27" s="228"/>
      <c r="H27" s="204" t="s">
        <v>111</v>
      </c>
      <c r="L27" s="151"/>
      <c r="R27" s="151"/>
      <c r="S27" s="151"/>
      <c r="T27" s="151"/>
      <c r="U27" s="151"/>
    </row>
    <row r="28" spans="1:21" ht="15" x14ac:dyDescent="0.2">
      <c r="A28" s="213" t="s">
        <v>142</v>
      </c>
      <c r="B28" s="217"/>
      <c r="C28" s="217"/>
      <c r="D28" s="214"/>
      <c r="E28" s="208">
        <v>650</v>
      </c>
      <c r="F28" s="227" t="s">
        <v>143</v>
      </c>
      <c r="G28" s="228"/>
      <c r="H28" s="204" t="s">
        <v>145</v>
      </c>
      <c r="L28" s="151"/>
      <c r="R28" s="151"/>
      <c r="S28" s="151"/>
      <c r="T28" s="151"/>
      <c r="U28" s="151"/>
    </row>
    <row r="29" spans="1:21" ht="15" x14ac:dyDescent="0.2">
      <c r="A29" s="213"/>
      <c r="B29" s="217"/>
      <c r="C29" s="217"/>
      <c r="D29" s="214"/>
      <c r="E29" s="208"/>
      <c r="F29" s="227"/>
      <c r="G29" s="228"/>
      <c r="H29" s="204"/>
      <c r="L29" s="151"/>
      <c r="R29" s="151"/>
      <c r="S29" s="151"/>
      <c r="T29" s="151"/>
      <c r="U29" s="151"/>
    </row>
    <row r="30" spans="1:21" ht="15" x14ac:dyDescent="0.2">
      <c r="A30" s="213"/>
      <c r="B30" s="217"/>
      <c r="C30" s="217"/>
      <c r="D30" s="214"/>
      <c r="E30" s="208"/>
      <c r="F30" s="227"/>
      <c r="G30" s="228"/>
      <c r="H30" s="204"/>
      <c r="L30" s="151"/>
      <c r="R30" s="151"/>
      <c r="S30" s="151"/>
      <c r="T30" s="151"/>
      <c r="U30" s="151"/>
    </row>
    <row r="31" spans="1:21" ht="15" x14ac:dyDescent="0.2">
      <c r="A31" s="213" t="s">
        <v>215</v>
      </c>
      <c r="B31" s="217"/>
      <c r="C31" s="217"/>
      <c r="D31" s="214"/>
      <c r="E31" s="208">
        <v>250</v>
      </c>
      <c r="F31" s="227" t="s">
        <v>216</v>
      </c>
      <c r="G31" s="228"/>
      <c r="H31" s="204"/>
      <c r="L31" s="151"/>
      <c r="R31" s="151"/>
      <c r="S31" s="151"/>
      <c r="T31" s="151"/>
      <c r="U31" s="151"/>
    </row>
    <row r="32" spans="1:21" ht="15" x14ac:dyDescent="0.2">
      <c r="A32" s="213" t="s">
        <v>237</v>
      </c>
      <c r="B32" s="217"/>
      <c r="C32" s="217"/>
      <c r="D32" s="214"/>
      <c r="E32" s="208">
        <v>3000</v>
      </c>
      <c r="F32" s="227" t="s">
        <v>238</v>
      </c>
      <c r="G32" s="228"/>
      <c r="H32" s="204"/>
      <c r="L32" s="151"/>
      <c r="R32" s="151"/>
      <c r="S32" s="151"/>
      <c r="T32" s="151"/>
      <c r="U32" s="151"/>
    </row>
    <row r="33" spans="1:21" ht="15" x14ac:dyDescent="0.2">
      <c r="A33" s="213"/>
      <c r="B33" s="217"/>
      <c r="C33" s="217"/>
      <c r="D33" s="214"/>
      <c r="E33" s="208"/>
      <c r="F33" s="227"/>
      <c r="G33" s="228"/>
      <c r="H33" s="204"/>
      <c r="L33" s="151"/>
      <c r="R33" s="151"/>
      <c r="S33" s="151"/>
      <c r="T33" s="151"/>
      <c r="U33" s="151"/>
    </row>
    <row r="34" spans="1:21" ht="15.75" thickBot="1" x14ac:dyDescent="0.25">
      <c r="A34" s="219" t="s">
        <v>126</v>
      </c>
      <c r="B34" s="220"/>
      <c r="C34" s="220"/>
      <c r="D34" s="221"/>
      <c r="E34" s="504">
        <v>200000</v>
      </c>
      <c r="F34" s="229"/>
      <c r="G34" s="230" t="s">
        <v>270</v>
      </c>
      <c r="H34" s="222"/>
      <c r="L34" s="151"/>
      <c r="R34" s="151"/>
      <c r="S34" s="151"/>
      <c r="T34" s="151"/>
      <c r="U34" s="151"/>
    </row>
    <row r="35" spans="1:21" x14ac:dyDescent="0.2">
      <c r="D35" s="218"/>
      <c r="E35" s="218"/>
      <c r="F35" s="218"/>
      <c r="G35" s="218"/>
      <c r="H35" s="218"/>
    </row>
  </sheetData>
  <mergeCells count="20">
    <mergeCell ref="A15:E15"/>
    <mergeCell ref="A16:E16"/>
    <mergeCell ref="A17:E17"/>
    <mergeCell ref="F22:G22"/>
    <mergeCell ref="H23:H24"/>
    <mergeCell ref="A4:I4"/>
    <mergeCell ref="A5:E5"/>
    <mergeCell ref="A6:E6"/>
    <mergeCell ref="A7:E7"/>
    <mergeCell ref="A8:E8"/>
    <mergeCell ref="A9:E9"/>
    <mergeCell ref="A10:E10"/>
    <mergeCell ref="A11:E11"/>
    <mergeCell ref="A12:E12"/>
    <mergeCell ref="A13:E13"/>
    <mergeCell ref="A21:F21"/>
    <mergeCell ref="A19:E19"/>
    <mergeCell ref="A20:H20"/>
    <mergeCell ref="A18:E18"/>
    <mergeCell ref="A14:E14"/>
  </mergeCells>
  <pageMargins left="0.23622047244094491" right="0.23622047244094491" top="0.35433070866141736" bottom="0.39370078740157483" header="0.31496062992125984" footer="0.31496062992125984"/>
  <pageSetup paperSize="9" scale="73" firstPageNumber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E21"/>
  <sheetViews>
    <sheetView workbookViewId="0">
      <selection activeCell="B15" sqref="B15"/>
    </sheetView>
  </sheetViews>
  <sheetFormatPr defaultRowHeight="12.75" x14ac:dyDescent="0.2"/>
  <cols>
    <col min="2" max="2" width="22.5703125" customWidth="1"/>
    <col min="3" max="3" width="12.28515625" customWidth="1"/>
    <col min="4" max="4" width="34.42578125" customWidth="1"/>
    <col min="5" max="5" width="11.42578125" bestFit="1" customWidth="1"/>
  </cols>
  <sheetData>
    <row r="3" spans="2:5" ht="15.75" x14ac:dyDescent="0.25">
      <c r="B3" s="91"/>
      <c r="C3" s="36"/>
      <c r="D3" s="36"/>
      <c r="E3" s="92"/>
    </row>
    <row r="4" spans="2:5" ht="19.5" x14ac:dyDescent="0.2">
      <c r="B4" s="650" t="s">
        <v>406</v>
      </c>
      <c r="E4" s="647"/>
    </row>
    <row r="5" spans="2:5" ht="15.75" x14ac:dyDescent="0.2">
      <c r="B5" s="651"/>
      <c r="E5" s="647"/>
    </row>
    <row r="6" spans="2:5" ht="18.75" x14ac:dyDescent="0.2">
      <c r="B6" s="652" t="s">
        <v>384</v>
      </c>
      <c r="D6" s="666">
        <v>40000</v>
      </c>
      <c r="E6" s="647"/>
    </row>
    <row r="7" spans="2:5" ht="18.75" x14ac:dyDescent="0.2">
      <c r="B7" s="652" t="s">
        <v>385</v>
      </c>
      <c r="D7" s="666">
        <v>11000</v>
      </c>
      <c r="E7" s="647"/>
    </row>
    <row r="8" spans="2:5" ht="18.75" x14ac:dyDescent="0.3">
      <c r="B8" s="652" t="s">
        <v>151</v>
      </c>
      <c r="C8" s="652"/>
      <c r="D8" s="667">
        <v>10000</v>
      </c>
      <c r="E8" s="647"/>
    </row>
    <row r="9" spans="2:5" ht="18.75" x14ac:dyDescent="0.2">
      <c r="B9" s="652" t="s">
        <v>218</v>
      </c>
      <c r="D9" s="666">
        <v>8000</v>
      </c>
      <c r="E9" s="647"/>
    </row>
    <row r="10" spans="2:5" ht="18.75" x14ac:dyDescent="0.3">
      <c r="B10" s="652" t="s">
        <v>410</v>
      </c>
      <c r="D10" s="667">
        <v>8000</v>
      </c>
      <c r="E10" s="647"/>
    </row>
    <row r="11" spans="2:5" ht="18.75" x14ac:dyDescent="0.2">
      <c r="B11" s="652" t="s">
        <v>117</v>
      </c>
      <c r="D11" s="666">
        <v>6000</v>
      </c>
      <c r="E11" s="647"/>
    </row>
    <row r="12" spans="2:5" ht="18.75" x14ac:dyDescent="0.2">
      <c r="B12" s="652" t="s">
        <v>115</v>
      </c>
      <c r="D12" s="666">
        <v>3000</v>
      </c>
      <c r="E12" s="647"/>
    </row>
    <row r="13" spans="2:5" ht="18.75" x14ac:dyDescent="0.2">
      <c r="B13" s="652" t="s">
        <v>386</v>
      </c>
      <c r="D13" s="666">
        <v>1000</v>
      </c>
      <c r="E13" s="648"/>
    </row>
    <row r="14" spans="2:5" ht="18.75" x14ac:dyDescent="0.2">
      <c r="B14" s="652" t="s">
        <v>451</v>
      </c>
      <c r="D14" s="666">
        <v>3000</v>
      </c>
      <c r="E14" s="46"/>
    </row>
    <row r="15" spans="2:5" ht="18.75" x14ac:dyDescent="0.25">
      <c r="B15" s="653" t="s">
        <v>10</v>
      </c>
      <c r="D15" s="668">
        <f>SUM(D6:D14)</f>
        <v>90000</v>
      </c>
      <c r="E15" s="649"/>
    </row>
    <row r="16" spans="2:5" ht="18.75" x14ac:dyDescent="0.2">
      <c r="B16" s="652"/>
      <c r="D16" s="669"/>
    </row>
    <row r="17" spans="2:4" ht="15.75" x14ac:dyDescent="0.2">
      <c r="B17" s="651"/>
      <c r="D17" s="669"/>
    </row>
    <row r="18" spans="2:4" ht="18.75" x14ac:dyDescent="0.2">
      <c r="B18" s="652"/>
      <c r="D18" s="666"/>
    </row>
    <row r="19" spans="2:4" ht="18.75" x14ac:dyDescent="0.3">
      <c r="B19" s="652" t="s">
        <v>407</v>
      </c>
      <c r="C19" s="652"/>
      <c r="D19" s="667">
        <v>15000</v>
      </c>
    </row>
    <row r="20" spans="2:4" ht="18.75" x14ac:dyDescent="0.3">
      <c r="B20" s="652" t="s">
        <v>409</v>
      </c>
      <c r="C20" s="652"/>
      <c r="D20" s="667">
        <v>5000</v>
      </c>
    </row>
    <row r="21" spans="2:4" ht="18.75" x14ac:dyDescent="0.2">
      <c r="B21" s="652" t="s">
        <v>408</v>
      </c>
      <c r="D21" s="666">
        <v>12000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5</vt:i4>
      </vt:variant>
    </vt:vector>
  </HeadingPairs>
  <TitlesOfParts>
    <vt:vector size="13" baseType="lpstr">
      <vt:lpstr>rekapitulace</vt:lpstr>
      <vt:lpstr>příjmy</vt:lpstr>
      <vt:lpstr>výdaje</vt:lpstr>
      <vt:lpstr> obec + kraj</vt:lpstr>
      <vt:lpstr>Výhled rozpočtu ZŚ a MŠ</vt:lpstr>
      <vt:lpstr>střednědobý výhled</vt:lpstr>
      <vt:lpstr>Akce aktuální rok rozpis</vt:lpstr>
      <vt:lpstr>kultura</vt:lpstr>
      <vt:lpstr>' obec + kraj'!Oblast_tisku</vt:lpstr>
      <vt:lpstr>'Akce aktuální rok rozpis'!Oblast_tisku</vt:lpstr>
      <vt:lpstr>rekapitulace!Oblast_tisku</vt:lpstr>
      <vt:lpstr>'střednědobý výhled'!Oblast_tisku</vt:lpstr>
      <vt:lpstr>výdaje!Oblast_tisku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Korouhev</dc:creator>
  <cp:lastModifiedBy>Miroslav Jílek</cp:lastModifiedBy>
  <cp:lastPrinted>2024-11-13T14:45:35Z</cp:lastPrinted>
  <dcterms:created xsi:type="dcterms:W3CDTF">2010-01-14T08:57:18Z</dcterms:created>
  <dcterms:modified xsi:type="dcterms:W3CDTF">2024-11-17T22:21:48Z</dcterms:modified>
</cp:coreProperties>
</file>